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ls\Desktop\Docs SAP\"/>
    </mc:Choice>
  </mc:AlternateContent>
  <workbookProtection workbookAlgorithmName="SHA-512" workbookHashValue="1YJdfC40g2/WtEal/D3V2SioRF9o9CmnQfjCemnbGvLfYErQmaJzvy9DUP3maepJh8NDI8CRZe4OaaZz+6mLQg==" workbookSaltValue="hZkY1fyS+N5yC5MlmoBAnA==" workbookSpinCount="100000" lockStructure="1"/>
  <bookViews>
    <workbookView xWindow="33600" yWindow="840" windowWidth="21648" windowHeight="12576"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 name="_xlnm.Print_Area" localSheetId="3">Declaration!$A$1:$L$82</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6" i="5" l="1"/>
  <c r="C6" i="5"/>
  <c r="B7" i="5"/>
  <c r="C7"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V540" i="5"/>
  <c r="V572" i="5"/>
  <c r="R572" i="5" s="1"/>
  <c r="V612" i="5"/>
  <c r="H612" i="5" s="1"/>
  <c r="V660" i="5"/>
  <c r="G660" i="5" s="1"/>
  <c r="V732" i="5"/>
  <c r="V780" i="5"/>
  <c r="V788" i="5"/>
  <c r="G788" i="5" s="1"/>
  <c r="V804" i="5"/>
  <c r="V884" i="5"/>
  <c r="R884" i="5" s="1"/>
  <c r="V916" i="5"/>
  <c r="V924" i="5"/>
  <c r="F924" i="5" s="1"/>
  <c r="V940" i="5"/>
  <c r="V964" i="5"/>
  <c r="V996" i="5"/>
  <c r="V1044" i="5"/>
  <c r="V1060" i="5"/>
  <c r="H1060" i="5" s="1"/>
  <c r="V1084" i="5"/>
  <c r="V1092" i="5"/>
  <c r="V1100" i="5"/>
  <c r="V1108" i="5"/>
  <c r="E1108" i="5" s="1"/>
  <c r="X1108" i="5" s="1"/>
  <c r="V1132" i="5"/>
  <c r="E1132" i="5" s="1"/>
  <c r="X1132" i="5" s="1"/>
  <c r="V1140" i="5"/>
  <c r="R1140" i="5" s="1"/>
  <c r="V1156" i="5"/>
  <c r="V1164" i="5"/>
  <c r="V1196" i="5"/>
  <c r="E1196" i="5" s="1"/>
  <c r="X1196" i="5" s="1"/>
  <c r="V1204" i="5"/>
  <c r="V1220" i="5"/>
  <c r="V1252" i="5"/>
  <c r="H1252" i="5" s="1"/>
  <c r="V1268" i="5"/>
  <c r="F1268" i="5" s="1"/>
  <c r="V1284" i="5"/>
  <c r="V1300" i="5"/>
  <c r="V1308" i="5"/>
  <c r="J1308" i="5" s="1"/>
  <c r="V1340" i="5"/>
  <c r="R1340" i="5" s="1"/>
  <c r="V1364" i="5"/>
  <c r="G1364" i="5" s="1"/>
  <c r="V1372" i="5"/>
  <c r="V1380" i="5"/>
  <c r="J1380" i="5" s="1"/>
  <c r="V1396" i="5"/>
  <c r="V1452" i="5"/>
  <c r="R1452" i="5" s="1"/>
  <c r="V1468" i="5"/>
  <c r="V1484" i="5"/>
  <c r="V1500" i="5"/>
  <c r="E1500" i="5" s="1"/>
  <c r="X1500" i="5" s="1"/>
  <c r="V1516" i="5"/>
  <c r="V1524" i="5"/>
  <c r="V1548" i="5"/>
  <c r="V1556" i="5"/>
  <c r="J1556" i="5" s="1"/>
  <c r="V1564" i="5"/>
  <c r="V1572" i="5"/>
  <c r="G1572" i="5" s="1"/>
  <c r="V1588" i="5"/>
  <c r="V1612" i="5"/>
  <c r="V1628" i="5"/>
  <c r="V1652" i="5"/>
  <c r="H1652" i="5" s="1"/>
  <c r="V1700" i="5"/>
  <c r="V1708" i="5"/>
  <c r="J1708" i="5" s="1"/>
  <c r="V1716" i="5"/>
  <c r="V1724" i="5"/>
  <c r="R1724" i="5" s="1"/>
  <c r="V1732" i="5"/>
  <c r="R1732" i="5" s="1"/>
  <c r="V1740" i="5"/>
  <c r="R1740" i="5" s="1"/>
  <c r="V1748" i="5"/>
  <c r="V1756" i="5"/>
  <c r="R1756" i="5" s="1"/>
  <c r="V1764" i="5"/>
  <c r="R1764" i="5" s="1"/>
  <c r="V1772" i="5"/>
  <c r="R1772" i="5" s="1"/>
  <c r="V1780" i="5"/>
  <c r="V1788" i="5"/>
  <c r="R1788" i="5" s="1"/>
  <c r="V1796" i="5"/>
  <c r="R1796" i="5" s="1"/>
  <c r="V1804" i="5"/>
  <c r="R1804" i="5" s="1"/>
  <c r="V1812" i="5"/>
  <c r="V1820" i="5"/>
  <c r="R1820" i="5" s="1"/>
  <c r="V1828" i="5"/>
  <c r="R1828" i="5" s="1"/>
  <c r="V1836" i="5"/>
  <c r="R1836" i="5" s="1"/>
  <c r="V1844" i="5"/>
  <c r="V1852" i="5"/>
  <c r="R1852" i="5" s="1"/>
  <c r="V1860" i="5"/>
  <c r="R1860" i="5" s="1"/>
  <c r="V1868" i="5"/>
  <c r="R1868" i="5" s="1"/>
  <c r="V1876" i="5"/>
  <c r="V1884" i="5"/>
  <c r="V1892" i="5"/>
  <c r="V1900" i="5"/>
  <c r="E1900" i="5" s="1"/>
  <c r="X1900" i="5" s="1"/>
  <c r="V1908" i="5"/>
  <c r="G1908" i="5" s="1"/>
  <c r="V1916" i="5"/>
  <c r="E1916" i="5" s="1"/>
  <c r="X1916" i="5" s="1"/>
  <c r="V1932" i="5"/>
  <c r="E1932" i="5" s="1"/>
  <c r="X1932" i="5" s="1"/>
  <c r="V1940" i="5"/>
  <c r="E1940" i="5" s="1"/>
  <c r="X1940" i="5" s="1"/>
  <c r="V1948" i="5"/>
  <c r="V1956" i="5"/>
  <c r="V1964" i="5"/>
  <c r="V1972" i="5"/>
  <c r="V1980" i="5"/>
  <c r="E1980" i="5" s="1"/>
  <c r="X1980" i="5" s="1"/>
  <c r="V2005" i="5"/>
  <c r="V2012" i="5"/>
  <c r="V2028" i="5"/>
  <c r="E2028" i="5" s="1"/>
  <c r="X2028" i="5" s="1"/>
  <c r="V2036" i="5"/>
  <c r="V2044" i="5"/>
  <c r="F2044" i="5" s="1"/>
  <c r="V2052" i="5"/>
  <c r="R2052" i="5" s="1"/>
  <c r="V2060" i="5"/>
  <c r="G2060" i="5" s="1"/>
  <c r="V2068" i="5"/>
  <c r="E2068" i="5" s="1"/>
  <c r="X2068" i="5" s="1"/>
  <c r="V2076" i="5"/>
  <c r="V2084" i="5"/>
  <c r="V2091" i="5"/>
  <c r="V2092" i="5"/>
  <c r="R2092" i="5" s="1"/>
  <c r="V2099" i="5"/>
  <c r="R2099" i="5" s="1"/>
  <c r="V2100" i="5"/>
  <c r="V2108" i="5"/>
  <c r="V2115" i="5"/>
  <c r="H2115" i="5" s="1"/>
  <c r="V2116" i="5"/>
  <c r="V2124" i="5"/>
  <c r="V2131" i="5"/>
  <c r="V2132" i="5"/>
  <c r="V2140" i="5"/>
  <c r="I2140" i="5" s="1"/>
  <c r="V2141" i="5"/>
  <c r="E2141" i="5" s="1"/>
  <c r="X2141" i="5" s="1"/>
  <c r="V2147" i="5"/>
  <c r="V2148" i="5"/>
  <c r="I2148" i="5" s="1"/>
  <c r="V2155" i="5"/>
  <c r="G2155" i="5" s="1"/>
  <c r="V2156" i="5"/>
  <c r="I2156" i="5" s="1"/>
  <c r="V2164" i="5"/>
  <c r="I2164" i="5" s="1"/>
  <c r="V2165" i="5"/>
  <c r="R2165" i="5" s="1"/>
  <c r="V2171" i="5"/>
  <c r="V2172" i="5"/>
  <c r="I2172" i="5" s="1"/>
  <c r="V2173" i="5"/>
  <c r="R2173" i="5" s="1"/>
  <c r="V2179" i="5"/>
  <c r="H2179" i="5" s="1"/>
  <c r="V2180" i="5"/>
  <c r="I2180" i="5" s="1"/>
  <c r="V2188" i="5"/>
  <c r="I2188" i="5" s="1"/>
  <c r="V2189" i="5"/>
  <c r="R2189" i="5" s="1"/>
  <c r="V2195" i="5"/>
  <c r="V2196" i="5"/>
  <c r="I2196" i="5" s="1"/>
  <c r="V2204" i="5"/>
  <c r="I2204" i="5" s="1"/>
  <c r="V2205" i="5"/>
  <c r="V2208" i="5"/>
  <c r="I2208" i="5" s="1"/>
  <c r="V2212" i="5"/>
  <c r="I2212" i="5" s="1"/>
  <c r="V2216" i="5"/>
  <c r="I2216" i="5" s="1"/>
  <c r="V2219" i="5"/>
  <c r="G2219" i="5" s="1"/>
  <c r="V2220" i="5"/>
  <c r="I2220" i="5" s="1"/>
  <c r="V2221" i="5"/>
  <c r="E2221" i="5" s="1"/>
  <c r="X2221" i="5" s="1"/>
  <c r="V2228" i="5"/>
  <c r="V2234" i="5"/>
  <c r="V2236" i="5"/>
  <c r="V2237" i="5"/>
  <c r="E2237" i="5" s="1"/>
  <c r="X2237" i="5" s="1"/>
  <c r="V2244" i="5"/>
  <c r="H2244" i="5" s="1"/>
  <c r="V2245" i="5"/>
  <c r="E2245" i="5" s="1"/>
  <c r="X2245" i="5" s="1"/>
  <c r="V2248" i="5"/>
  <c r="E2248" i="5" s="1"/>
  <c r="X2248" i="5" s="1"/>
  <c r="V2251" i="5"/>
  <c r="R2251" i="5" s="1"/>
  <c r="V2252" i="5"/>
  <c r="V2253" i="5"/>
  <c r="E2253" i="5" s="1"/>
  <c r="X2253" i="5" s="1"/>
  <c r="V2260" i="5"/>
  <c r="V2261" i="5"/>
  <c r="E2261" i="5" s="1"/>
  <c r="X2261" i="5" s="1"/>
  <c r="V2262" i="5"/>
  <c r="V2267" i="5"/>
  <c r="R2267" i="5" s="1"/>
  <c r="V2268" i="5"/>
  <c r="V2269" i="5"/>
  <c r="E2269" i="5" s="1"/>
  <c r="X2269" i="5" s="1"/>
  <c r="V2270" i="5"/>
  <c r="V2272" i="5"/>
  <c r="V2275" i="5"/>
  <c r="R2275" i="5" s="1"/>
  <c r="V2280" i="5"/>
  <c r="V2283" i="5"/>
  <c r="R2283" i="5" s="1"/>
  <c r="V2284" i="5"/>
  <c r="V2285" i="5"/>
  <c r="E2285" i="5" s="1"/>
  <c r="X2285" i="5" s="1"/>
  <c r="V2286" i="5"/>
  <c r="V2291" i="5"/>
  <c r="R2291" i="5" s="1"/>
  <c r="V2292" i="5"/>
  <c r="V2293" i="5"/>
  <c r="E2293" i="5" s="1"/>
  <c r="X2293" i="5" s="1"/>
  <c r="V2296" i="5"/>
  <c r="V2299" i="5"/>
  <c r="R2299" i="5" s="1"/>
  <c r="V2300" i="5"/>
  <c r="V2306" i="5"/>
  <c r="V2309" i="5"/>
  <c r="G2309" i="5" s="1"/>
  <c r="V2310" i="5"/>
  <c r="V2316" i="5"/>
  <c r="V2317" i="5"/>
  <c r="G2317" i="5" s="1"/>
  <c r="V2320" i="5"/>
  <c r="V2322" i="5"/>
  <c r="J2322" i="5" s="1"/>
  <c r="V2324" i="5"/>
  <c r="V2326" i="5"/>
  <c r="V2328" i="5"/>
  <c r="V2330" i="5"/>
  <c r="V2332" i="5"/>
  <c r="V2333" i="5"/>
  <c r="G2333" i="5" s="1"/>
  <c r="V2336" i="5"/>
  <c r="V2338" i="5"/>
  <c r="V2340" i="5"/>
  <c r="V2341" i="5"/>
  <c r="G2341" i="5" s="1"/>
  <c r="V2342" i="5"/>
  <c r="E2342" i="5" s="1"/>
  <c r="X2342" i="5" s="1"/>
  <c r="V2344" i="5"/>
  <c r="V2346" i="5"/>
  <c r="V2348" i="5"/>
  <c r="G2348" i="5" s="1"/>
  <c r="V2349" i="5"/>
  <c r="G2349" i="5" s="1"/>
  <c r="V2350" i="5"/>
  <c r="V2352" i="5"/>
  <c r="V2356" i="5"/>
  <c r="V2357" i="5"/>
  <c r="G2357" i="5" s="1"/>
  <c r="V2358" i="5"/>
  <c r="V2360" i="5"/>
  <c r="V2362" i="5"/>
  <c r="V2364" i="5"/>
  <c r="V2365" i="5"/>
  <c r="R2365" i="5" s="1"/>
  <c r="V2366" i="5"/>
  <c r="V2370" i="5"/>
  <c r="I2370" i="5" s="1"/>
  <c r="V2372" i="5"/>
  <c r="V2373" i="5"/>
  <c r="V2380" i="5"/>
  <c r="H2380" i="5" s="1"/>
  <c r="V2381" i="5"/>
  <c r="V2382" i="5"/>
  <c r="V2384" i="5"/>
  <c r="V2388" i="5"/>
  <c r="R2388" i="5" s="1"/>
  <c r="V2389" i="5"/>
  <c r="R2389" i="5" s="1"/>
  <c r="V2390" i="5"/>
  <c r="V2392" i="5"/>
  <c r="E2392" i="5" s="1"/>
  <c r="X2392" i="5" s="1"/>
  <c r="V2394" i="5"/>
  <c r="V2395" i="5"/>
  <c r="R2395" i="5" s="1"/>
  <c r="V2398" i="5"/>
  <c r="V2400" i="5"/>
  <c r="E2400" i="5" s="1"/>
  <c r="X2400" i="5" s="1"/>
  <c r="V2402" i="5"/>
  <c r="V2403" i="5"/>
  <c r="V2405" i="5"/>
  <c r="V2406" i="5"/>
  <c r="V2407" i="5"/>
  <c r="R2407" i="5" s="1"/>
  <c r="V2408" i="5"/>
  <c r="V2410" i="5"/>
  <c r="V2411" i="5"/>
  <c r="R2411" i="5" s="1"/>
  <c r="V2412" i="5"/>
  <c r="V2413" i="5"/>
  <c r="V2415" i="5"/>
  <c r="V2419" i="5"/>
  <c r="V2427" i="5"/>
  <c r="G2427" i="5" s="1"/>
  <c r="V2431" i="5"/>
  <c r="V2435" i="5"/>
  <c r="V2437" i="5"/>
  <c r="V2439" i="5"/>
  <c r="V2443" i="5"/>
  <c r="V2445" i="5"/>
  <c r="H2445" i="5" s="1"/>
  <c r="V2447" i="5"/>
  <c r="I2447" i="5" s="1"/>
  <c r="V2448" i="5"/>
  <c r="J2448" i="5" s="1"/>
  <c r="V2449" i="5"/>
  <c r="V2450" i="5"/>
  <c r="V2451" i="5"/>
  <c r="I2451" i="5" s="1"/>
  <c r="V2453" i="5"/>
  <c r="V2454" i="5"/>
  <c r="V2455" i="5"/>
  <c r="I2455" i="5" s="1"/>
  <c r="V2456" i="5"/>
  <c r="J2456" i="5" s="1"/>
  <c r="V2457" i="5"/>
  <c r="V2458" i="5"/>
  <c r="V2459" i="5"/>
  <c r="I2459" i="5" s="1"/>
  <c r="V2461" i="5"/>
  <c r="J2461" i="5" s="1"/>
  <c r="V2463" i="5"/>
  <c r="V2464" i="5"/>
  <c r="J2464" i="5" s="1"/>
  <c r="V2467" i="5"/>
  <c r="I2467" i="5" s="1"/>
  <c r="V2469" i="5"/>
  <c r="V2470" i="5"/>
  <c r="F2470" i="5" s="1"/>
  <c r="V2471" i="5"/>
  <c r="I2471" i="5" s="1"/>
  <c r="V2472" i="5"/>
  <c r="J2472" i="5" s="1"/>
  <c r="V2475" i="5"/>
  <c r="I2475" i="5" s="1"/>
  <c r="V2476" i="5"/>
  <c r="V2478" i="5"/>
  <c r="V2479" i="5"/>
  <c r="V2480" i="5"/>
  <c r="J2480" i="5" s="1"/>
  <c r="V2481" i="5"/>
  <c r="V2482" i="5"/>
  <c r="V2483" i="5"/>
  <c r="V2484" i="5"/>
  <c r="V2485" i="5"/>
  <c r="V2486" i="5"/>
  <c r="F2486" i="5" s="1"/>
  <c r="V2488" i="5"/>
  <c r="J2488" i="5" s="1"/>
  <c r="V2489" i="5"/>
  <c r="V2490" i="5"/>
  <c r="V2491" i="5"/>
  <c r="V2492" i="5"/>
  <c r="J2492" i="5" s="1"/>
  <c r="V2493" i="5"/>
  <c r="V2496" i="5"/>
  <c r="J2496" i="5" s="1"/>
  <c r="V2497" i="5"/>
  <c r="V2498" i="5"/>
  <c r="V2499" i="5"/>
  <c r="I249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c r="B47" i="6"/>
  <c r="G47" i="6" s="1"/>
  <c r="B46" i="6"/>
  <c r="G46" i="6" s="1"/>
  <c r="B45" i="6"/>
  <c r="G45" i="6" s="1"/>
  <c r="B43" i="6"/>
  <c r="G43" i="6"/>
  <c r="B42" i="6"/>
  <c r="G42" i="6" s="1"/>
  <c r="B41" i="6"/>
  <c r="G41" i="6" s="1"/>
  <c r="B40" i="6"/>
  <c r="G40" i="6" s="1"/>
  <c r="B38" i="6"/>
  <c r="G38" i="6"/>
  <c r="B37" i="6"/>
  <c r="G37" i="6" s="1"/>
  <c r="B36" i="6"/>
  <c r="G36" i="6" s="1"/>
  <c r="B35" i="6"/>
  <c r="G35" i="6" s="1"/>
  <c r="B33" i="6"/>
  <c r="G33" i="6" s="1"/>
  <c r="B32" i="6"/>
  <c r="G32" i="6" s="1"/>
  <c r="B31" i="6"/>
  <c r="G31" i="6" s="1"/>
  <c r="B30" i="6"/>
  <c r="G30" i="6" s="1"/>
  <c r="B28" i="6"/>
  <c r="G28" i="6"/>
  <c r="B27" i="6"/>
  <c r="G27" i="6" s="1"/>
  <c r="B26" i="6"/>
  <c r="G26" i="6" s="1"/>
  <c r="B25" i="6"/>
  <c r="G25" i="6" s="1"/>
  <c r="B23" i="6"/>
  <c r="G23" i="6" s="1"/>
  <c r="H23" i="6" s="1"/>
  <c r="B22" i="6"/>
  <c r="G22" i="6" s="1"/>
  <c r="B21" i="6"/>
  <c r="G21" i="6" s="1"/>
  <c r="B20" i="6"/>
  <c r="G20" i="6" s="1"/>
  <c r="B18" i="6"/>
  <c r="F23" i="6"/>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B8" i="6"/>
  <c r="G8" i="6"/>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T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S2469" i="5" s="1"/>
  <c r="B2468" i="5"/>
  <c r="B2467" i="5"/>
  <c r="T2467" i="5" s="1"/>
  <c r="B2466" i="5"/>
  <c r="V2465" i="5"/>
  <c r="B2465" i="5"/>
  <c r="B2464" i="5"/>
  <c r="B2463" i="5"/>
  <c r="B2462" i="5"/>
  <c r="T2462" i="5" s="1"/>
  <c r="B2461" i="5"/>
  <c r="B2460" i="5"/>
  <c r="B2459" i="5"/>
  <c r="B2458" i="5"/>
  <c r="B2457" i="5"/>
  <c r="T2457" i="5" s="1"/>
  <c r="B2456" i="5"/>
  <c r="B2455" i="5"/>
  <c r="T2455" i="5" s="1"/>
  <c r="B2454" i="5"/>
  <c r="B2453" i="5"/>
  <c r="B2452" i="5"/>
  <c r="B2451" i="5"/>
  <c r="B2450" i="5"/>
  <c r="B2449" i="5"/>
  <c r="B2448" i="5"/>
  <c r="B2447" i="5"/>
  <c r="B2446" i="5"/>
  <c r="T2446" i="5" s="1"/>
  <c r="B2445" i="5"/>
  <c r="T2445" i="5" s="1"/>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T2425" i="5" s="1"/>
  <c r="B2424" i="5"/>
  <c r="S2424" i="5" s="1"/>
  <c r="V2423" i="5"/>
  <c r="B2423" i="5"/>
  <c r="B2422" i="5"/>
  <c r="B2421" i="5"/>
  <c r="T2421" i="5" s="1"/>
  <c r="B2420" i="5"/>
  <c r="B2419" i="5"/>
  <c r="B2418" i="5"/>
  <c r="S2418" i="5" s="1"/>
  <c r="V2417" i="5"/>
  <c r="B2417" i="5"/>
  <c r="B2416" i="5"/>
  <c r="B2415" i="5"/>
  <c r="B2414" i="5"/>
  <c r="B2413" i="5"/>
  <c r="B2412" i="5"/>
  <c r="B2411" i="5"/>
  <c r="B2410" i="5"/>
  <c r="V2409" i="5"/>
  <c r="R2409" i="5" s="1"/>
  <c r="B2409" i="5"/>
  <c r="B2408" i="5"/>
  <c r="T2408" i="5" s="1"/>
  <c r="B2407" i="5"/>
  <c r="B2406" i="5"/>
  <c r="T2406" i="5" s="1"/>
  <c r="B2405" i="5"/>
  <c r="B2404" i="5"/>
  <c r="B2403" i="5"/>
  <c r="B2402" i="5"/>
  <c r="V2401" i="5"/>
  <c r="B2401" i="5"/>
  <c r="T2401" i="5" s="1"/>
  <c r="B2400" i="5"/>
  <c r="V2399" i="5"/>
  <c r="B2399" i="5"/>
  <c r="T2399" i="5" s="1"/>
  <c r="B2398" i="5"/>
  <c r="V2397" i="5"/>
  <c r="B2397" i="5"/>
  <c r="T2397" i="5" s="1"/>
  <c r="B2396" i="5"/>
  <c r="B2395" i="5"/>
  <c r="T2395" i="5" s="1"/>
  <c r="B2394" i="5"/>
  <c r="AB2394" i="5" s="1"/>
  <c r="V2393" i="5"/>
  <c r="B2393" i="5"/>
  <c r="T2393" i="5" s="1"/>
  <c r="B2392" i="5"/>
  <c r="V2391" i="5"/>
  <c r="R2391" i="5" s="1"/>
  <c r="B2391" i="5"/>
  <c r="T2391" i="5" s="1"/>
  <c r="B2390" i="5"/>
  <c r="B2389" i="5"/>
  <c r="T2389" i="5" s="1"/>
  <c r="B2388" i="5"/>
  <c r="B2387" i="5"/>
  <c r="B2386" i="5"/>
  <c r="T2386" i="5" s="1"/>
  <c r="V2385" i="5"/>
  <c r="R2385" i="5" s="1"/>
  <c r="B2385" i="5"/>
  <c r="T2385" i="5" s="1"/>
  <c r="B2384" i="5"/>
  <c r="B2383" i="5"/>
  <c r="T2383" i="5" s="1"/>
  <c r="B2382" i="5"/>
  <c r="T2382" i="5" s="1"/>
  <c r="B2381" i="5"/>
  <c r="B2380" i="5"/>
  <c r="B2379" i="5"/>
  <c r="T2379" i="5" s="1"/>
  <c r="B2378" i="5"/>
  <c r="B2377" i="5"/>
  <c r="T2377" i="5" s="1"/>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B2362" i="5"/>
  <c r="V2361" i="5"/>
  <c r="R2361" i="5" s="1"/>
  <c r="B2361" i="5"/>
  <c r="T2361" i="5" s="1"/>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T2341" i="5" s="1"/>
  <c r="B2340" i="5"/>
  <c r="B2339" i="5"/>
  <c r="T2339" i="5" s="1"/>
  <c r="B2338" i="5"/>
  <c r="B2337" i="5"/>
  <c r="T2337" i="5" s="1"/>
  <c r="B2336" i="5"/>
  <c r="B2335" i="5"/>
  <c r="V2334" i="5"/>
  <c r="B2334" i="5"/>
  <c r="B2333" i="5"/>
  <c r="B2332" i="5"/>
  <c r="B2331" i="5"/>
  <c r="T2331" i="5" s="1"/>
  <c r="B2330" i="5"/>
  <c r="B2329" i="5"/>
  <c r="B2328" i="5"/>
  <c r="B2327" i="5"/>
  <c r="T2327" i="5" s="1"/>
  <c r="B2326" i="5"/>
  <c r="V2325" i="5"/>
  <c r="B2325" i="5"/>
  <c r="T2325" i="5" s="1"/>
  <c r="B2324" i="5"/>
  <c r="B2323" i="5"/>
  <c r="T2323" i="5" s="1"/>
  <c r="B2322" i="5"/>
  <c r="V2321" i="5"/>
  <c r="B2321" i="5"/>
  <c r="T2321" i="5" s="1"/>
  <c r="B2320" i="5"/>
  <c r="B2319" i="5"/>
  <c r="T2319" i="5" s="1"/>
  <c r="B2318" i="5"/>
  <c r="B2317" i="5"/>
  <c r="B2316" i="5"/>
  <c r="B2315" i="5"/>
  <c r="V2314" i="5"/>
  <c r="H2314" i="5" s="1"/>
  <c r="B2314" i="5"/>
  <c r="B2313" i="5"/>
  <c r="T2313" i="5" s="1"/>
  <c r="B2312" i="5"/>
  <c r="B2311" i="5"/>
  <c r="B2310" i="5"/>
  <c r="B2309" i="5"/>
  <c r="T2309" i="5" s="1"/>
  <c r="B2308" i="5"/>
  <c r="B2307" i="5"/>
  <c r="B2306" i="5"/>
  <c r="V2305" i="5"/>
  <c r="B2305" i="5"/>
  <c r="B2304" i="5"/>
  <c r="B2303" i="5"/>
  <c r="T2303" i="5" s="1"/>
  <c r="B2302" i="5"/>
  <c r="V2301" i="5"/>
  <c r="G2301" i="5" s="1"/>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B2283" i="5"/>
  <c r="B2282" i="5"/>
  <c r="V2281" i="5"/>
  <c r="B2281" i="5"/>
  <c r="B2280" i="5"/>
  <c r="B2279" i="5"/>
  <c r="T2279" i="5" s="1"/>
  <c r="B2278" i="5"/>
  <c r="V2277" i="5"/>
  <c r="E2277" i="5" s="1"/>
  <c r="X2277" i="5" s="1"/>
  <c r="B2277" i="5"/>
  <c r="T2277" i="5" s="1"/>
  <c r="B2276" i="5"/>
  <c r="B2275" i="5"/>
  <c r="V2274" i="5"/>
  <c r="E2274" i="5" s="1"/>
  <c r="X2274" i="5" s="1"/>
  <c r="B2274" i="5"/>
  <c r="V2273" i="5"/>
  <c r="B2273" i="5"/>
  <c r="B2272" i="5"/>
  <c r="V2271" i="5"/>
  <c r="I2271" i="5" s="1"/>
  <c r="B2271" i="5"/>
  <c r="T2271" i="5" s="1"/>
  <c r="B2270" i="5"/>
  <c r="B2269" i="5"/>
  <c r="T2269" i="5" s="1"/>
  <c r="B2268" i="5"/>
  <c r="B2267" i="5"/>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T2229" i="5" s="1"/>
  <c r="B2228" i="5"/>
  <c r="V2227" i="5"/>
  <c r="R2227" i="5" s="1"/>
  <c r="B2227" i="5"/>
  <c r="V2226" i="5"/>
  <c r="E2226" i="5" s="1"/>
  <c r="X2226" i="5" s="1"/>
  <c r="B2226" i="5"/>
  <c r="B2225" i="5"/>
  <c r="B2224" i="5"/>
  <c r="V2223" i="5"/>
  <c r="B2223" i="5"/>
  <c r="T2223" i="5" s="1"/>
  <c r="B2222" i="5"/>
  <c r="B2221" i="5"/>
  <c r="T2221" i="5" s="1"/>
  <c r="B2220" i="5"/>
  <c r="B2219" i="5"/>
  <c r="B2218" i="5"/>
  <c r="V2217" i="5"/>
  <c r="E2217" i="5" s="1"/>
  <c r="X2217" i="5" s="1"/>
  <c r="B2217" i="5"/>
  <c r="B2216" i="5"/>
  <c r="B2215" i="5"/>
  <c r="V2214" i="5"/>
  <c r="F2214" i="5" s="1"/>
  <c r="B2214" i="5"/>
  <c r="V2213" i="5"/>
  <c r="B2213" i="5"/>
  <c r="B2212" i="5"/>
  <c r="V2211" i="5"/>
  <c r="B2211" i="5"/>
  <c r="V2210" i="5"/>
  <c r="B2210" i="5"/>
  <c r="V2209" i="5"/>
  <c r="R2209" i="5" s="1"/>
  <c r="B2209" i="5"/>
  <c r="B2208" i="5"/>
  <c r="V2207" i="5"/>
  <c r="B2207" i="5"/>
  <c r="B2206" i="5"/>
  <c r="B2205" i="5"/>
  <c r="T2205" i="5" s="1"/>
  <c r="B2204" i="5"/>
  <c r="V2203" i="5"/>
  <c r="B2203" i="5"/>
  <c r="B2202" i="5"/>
  <c r="V2201" i="5"/>
  <c r="E2201" i="5" s="1"/>
  <c r="X2201" i="5" s="1"/>
  <c r="B2201" i="5"/>
  <c r="V2200" i="5"/>
  <c r="I2200" i="5" s="1"/>
  <c r="B2200" i="5"/>
  <c r="B2199" i="5"/>
  <c r="B2198" i="5"/>
  <c r="V2197" i="5"/>
  <c r="B2197" i="5"/>
  <c r="B2196" i="5"/>
  <c r="B2195" i="5"/>
  <c r="B2194" i="5"/>
  <c r="B2193" i="5"/>
  <c r="T2193" i="5" s="1"/>
  <c r="V2192" i="5"/>
  <c r="I2192" i="5" s="1"/>
  <c r="B2192" i="5"/>
  <c r="B2191" i="5"/>
  <c r="V2190" i="5"/>
  <c r="F2190" i="5" s="1"/>
  <c r="B2190" i="5"/>
  <c r="B2189" i="5"/>
  <c r="B2188" i="5"/>
  <c r="V2187" i="5"/>
  <c r="B2187" i="5"/>
  <c r="B2186" i="5"/>
  <c r="V2185" i="5"/>
  <c r="E2185" i="5" s="1"/>
  <c r="X2185" i="5" s="1"/>
  <c r="B2185" i="5"/>
  <c r="V2184" i="5"/>
  <c r="I2184" i="5" s="1"/>
  <c r="B2184" i="5"/>
  <c r="B2183" i="5"/>
  <c r="B2182" i="5"/>
  <c r="V2181" i="5"/>
  <c r="B2181" i="5"/>
  <c r="B2180" i="5"/>
  <c r="B2179" i="5"/>
  <c r="B2178" i="5"/>
  <c r="V2177" i="5"/>
  <c r="B2177" i="5"/>
  <c r="V2176" i="5"/>
  <c r="I2176" i="5" s="1"/>
  <c r="B2176" i="5"/>
  <c r="V2175" i="5"/>
  <c r="R2175" i="5" s="1"/>
  <c r="B2175" i="5"/>
  <c r="V2174" i="5"/>
  <c r="E2174" i="5" s="1"/>
  <c r="X2174" i="5" s="1"/>
  <c r="B2174" i="5"/>
  <c r="B2173" i="5"/>
  <c r="AB2173" i="5" s="1"/>
  <c r="B2172" i="5"/>
  <c r="B2171" i="5"/>
  <c r="V2170" i="5"/>
  <c r="B2170" i="5"/>
  <c r="V2169" i="5"/>
  <c r="R2169" i="5" s="1"/>
  <c r="B2169" i="5"/>
  <c r="T2169" i="5" s="1"/>
  <c r="V2168" i="5"/>
  <c r="I2168" i="5" s="1"/>
  <c r="B2168" i="5"/>
  <c r="V2167" i="5"/>
  <c r="B2167" i="5"/>
  <c r="V2166" i="5"/>
  <c r="B2166" i="5"/>
  <c r="B2165" i="5"/>
  <c r="B2164" i="5"/>
  <c r="B2163" i="5"/>
  <c r="B2162" i="5"/>
  <c r="V2161" i="5"/>
  <c r="R2161" i="5" s="1"/>
  <c r="B2161" i="5"/>
  <c r="S2161" i="5" s="1"/>
  <c r="V2160" i="5"/>
  <c r="I2160" i="5" s="1"/>
  <c r="B2160" i="5"/>
  <c r="B2159" i="5"/>
  <c r="B2158" i="5"/>
  <c r="V2157" i="5"/>
  <c r="B2157" i="5"/>
  <c r="B2156" i="5"/>
  <c r="B2155" i="5"/>
  <c r="V2154" i="5"/>
  <c r="B2154" i="5"/>
  <c r="V2153" i="5"/>
  <c r="R2153" i="5" s="1"/>
  <c r="B2153" i="5"/>
  <c r="T2153" i="5" s="1"/>
  <c r="V2152" i="5"/>
  <c r="I2152" i="5" s="1"/>
  <c r="B2152" i="5"/>
  <c r="V2151" i="5"/>
  <c r="B2151" i="5"/>
  <c r="V2150" i="5"/>
  <c r="B2150" i="5"/>
  <c r="B2149" i="5"/>
  <c r="T2149" i="5" s="1"/>
  <c r="B2148" i="5"/>
  <c r="B2147" i="5"/>
  <c r="V2146" i="5"/>
  <c r="B2146" i="5"/>
  <c r="V2145" i="5"/>
  <c r="B2145" i="5"/>
  <c r="T2145" i="5" s="1"/>
  <c r="V2144" i="5"/>
  <c r="I2144" i="5" s="1"/>
  <c r="B2144" i="5"/>
  <c r="B2143" i="5"/>
  <c r="B2142" i="5"/>
  <c r="B2141" i="5"/>
  <c r="B2140" i="5"/>
  <c r="B2139" i="5"/>
  <c r="V2138" i="5"/>
  <c r="E2138" i="5" s="1"/>
  <c r="X2138" i="5" s="1"/>
  <c r="B2138" i="5"/>
  <c r="V2137" i="5"/>
  <c r="R2137" i="5" s="1"/>
  <c r="B2137" i="5"/>
  <c r="T2137" i="5" s="1"/>
  <c r="V2136" i="5"/>
  <c r="I2136" i="5" s="1"/>
  <c r="B2136" i="5"/>
  <c r="V2135" i="5"/>
  <c r="R2135" i="5" s="1"/>
  <c r="B2135" i="5"/>
  <c r="V2134" i="5"/>
  <c r="I2134" i="5" s="1"/>
  <c r="B2134" i="5"/>
  <c r="B2133" i="5"/>
  <c r="B2132" i="5"/>
  <c r="B2131" i="5"/>
  <c r="T2131" i="5" s="1"/>
  <c r="V2130" i="5"/>
  <c r="B2130" i="5"/>
  <c r="V2129" i="5"/>
  <c r="R2129" i="5" s="1"/>
  <c r="B2129" i="5"/>
  <c r="V2128" i="5"/>
  <c r="B2128" i="5"/>
  <c r="V2127" i="5"/>
  <c r="H2127" i="5" s="1"/>
  <c r="B2127" i="5"/>
  <c r="T2127" i="5" s="1"/>
  <c r="B2126" i="5"/>
  <c r="B2125" i="5"/>
  <c r="T2125" i="5" s="1"/>
  <c r="B2124" i="5"/>
  <c r="V2123" i="5"/>
  <c r="B2123" i="5"/>
  <c r="T2123" i="5" s="1"/>
  <c r="V2122" i="5"/>
  <c r="B2122" i="5"/>
  <c r="V2121" i="5"/>
  <c r="E2121" i="5" s="1"/>
  <c r="X2121" i="5" s="1"/>
  <c r="B2121" i="5"/>
  <c r="V2120" i="5"/>
  <c r="B2120" i="5"/>
  <c r="V2119" i="5"/>
  <c r="B2119" i="5"/>
  <c r="T2119" i="5" s="1"/>
  <c r="B2118" i="5"/>
  <c r="B2117" i="5"/>
  <c r="B2116" i="5"/>
  <c r="B2115" i="5"/>
  <c r="T2115" i="5" s="1"/>
  <c r="V2114" i="5"/>
  <c r="J2114" i="5" s="1"/>
  <c r="B2114" i="5"/>
  <c r="V2113" i="5"/>
  <c r="R2113" i="5" s="1"/>
  <c r="B2113" i="5"/>
  <c r="T2113" i="5" s="1"/>
  <c r="V2112" i="5"/>
  <c r="B2112" i="5"/>
  <c r="V2111" i="5"/>
  <c r="B2111" i="5"/>
  <c r="T2111" i="5" s="1"/>
  <c r="B2110" i="5"/>
  <c r="B2109" i="5"/>
  <c r="T2109" i="5" s="1"/>
  <c r="B2108" i="5"/>
  <c r="V2107" i="5"/>
  <c r="B2107" i="5"/>
  <c r="T2107" i="5" s="1"/>
  <c r="V2106" i="5"/>
  <c r="J2106" i="5" s="1"/>
  <c r="B2106" i="5"/>
  <c r="V2105" i="5"/>
  <c r="R2105" i="5" s="1"/>
  <c r="B2105" i="5"/>
  <c r="S2105" i="5" s="1"/>
  <c r="V2104" i="5"/>
  <c r="B2104" i="5"/>
  <c r="V2103" i="5"/>
  <c r="R2103" i="5" s="1"/>
  <c r="B2103" i="5"/>
  <c r="T2103" i="5" s="1"/>
  <c r="V2102" i="5"/>
  <c r="B2102" i="5"/>
  <c r="V2101" i="5"/>
  <c r="E2101" i="5" s="1"/>
  <c r="X2101" i="5" s="1"/>
  <c r="B2101" i="5"/>
  <c r="B2100" i="5"/>
  <c r="B2099" i="5"/>
  <c r="T2099" i="5" s="1"/>
  <c r="V2098" i="5"/>
  <c r="B2098" i="5"/>
  <c r="B2097" i="5"/>
  <c r="V2096" i="5"/>
  <c r="B2096" i="5"/>
  <c r="V2095" i="5"/>
  <c r="R2095" i="5" s="1"/>
  <c r="B2095" i="5"/>
  <c r="T2095" i="5" s="1"/>
  <c r="B2094" i="5"/>
  <c r="B2093" i="5"/>
  <c r="S2093" i="5" s="1"/>
  <c r="B2092" i="5"/>
  <c r="B2091" i="5"/>
  <c r="T2091" i="5" s="1"/>
  <c r="V2090" i="5"/>
  <c r="B2090" i="5"/>
  <c r="B2089" i="5"/>
  <c r="V2088" i="5"/>
  <c r="B2088" i="5"/>
  <c r="V2087" i="5"/>
  <c r="R2087" i="5" s="1"/>
  <c r="B2087" i="5"/>
  <c r="T2087" i="5" s="1"/>
  <c r="V2086" i="5"/>
  <c r="B2086" i="5"/>
  <c r="V2085" i="5"/>
  <c r="G2085" i="5" s="1"/>
  <c r="B2085" i="5"/>
  <c r="B2084" i="5"/>
  <c r="V2083" i="5"/>
  <c r="R2083" i="5" s="1"/>
  <c r="B2083" i="5"/>
  <c r="T2083" i="5" s="1"/>
  <c r="B2082" i="5"/>
  <c r="V2081" i="5"/>
  <c r="B2081" i="5"/>
  <c r="V2080" i="5"/>
  <c r="B2080" i="5"/>
  <c r="V2079" i="5"/>
  <c r="H2079" i="5" s="1"/>
  <c r="B2079" i="5"/>
  <c r="T2079" i="5" s="1"/>
  <c r="V2078" i="5"/>
  <c r="F2078" i="5" s="1"/>
  <c r="B2078" i="5"/>
  <c r="B2077" i="5"/>
  <c r="B2076" i="5"/>
  <c r="B2075" i="5"/>
  <c r="B2074" i="5"/>
  <c r="V2073" i="5"/>
  <c r="R2073" i="5" s="1"/>
  <c r="B2073" i="5"/>
  <c r="V2072" i="5"/>
  <c r="B2072" i="5"/>
  <c r="B2071" i="5"/>
  <c r="V2070" i="5"/>
  <c r="E2070" i="5" s="1"/>
  <c r="X2070" i="5" s="1"/>
  <c r="B2070" i="5"/>
  <c r="B2069" i="5"/>
  <c r="T2069" i="5" s="1"/>
  <c r="B2068" i="5"/>
  <c r="B2067" i="5"/>
  <c r="V2066" i="5"/>
  <c r="G2066" i="5" s="1"/>
  <c r="B2066" i="5"/>
  <c r="B2065" i="5"/>
  <c r="S2065" i="5" s="1"/>
  <c r="V2064" i="5"/>
  <c r="J2064" i="5" s="1"/>
  <c r="B2064" i="5"/>
  <c r="B2063" i="5"/>
  <c r="V2062" i="5"/>
  <c r="B2062" i="5"/>
  <c r="B2061" i="5"/>
  <c r="B2060" i="5"/>
  <c r="B2059" i="5"/>
  <c r="V2058" i="5"/>
  <c r="F2058" i="5" s="1"/>
  <c r="B2058" i="5"/>
  <c r="B2057" i="5"/>
  <c r="S2057" i="5" s="1"/>
  <c r="B2056" i="5"/>
  <c r="B2055" i="5"/>
  <c r="V2054" i="5"/>
  <c r="B2054" i="5"/>
  <c r="B2053" i="5"/>
  <c r="B2052" i="5"/>
  <c r="B2051" i="5"/>
  <c r="B2050" i="5"/>
  <c r="B2049" i="5"/>
  <c r="S2049" i="5" s="1"/>
  <c r="B2048" i="5"/>
  <c r="B2047" i="5"/>
  <c r="V2046" i="5"/>
  <c r="G2046" i="5" s="1"/>
  <c r="B2046" i="5"/>
  <c r="B2045" i="5"/>
  <c r="B2044" i="5"/>
  <c r="B2043" i="5"/>
  <c r="T2043" i="5" s="1"/>
  <c r="B2042" i="5"/>
  <c r="B2041" i="5"/>
  <c r="T2041" i="5" s="1"/>
  <c r="B2040" i="5"/>
  <c r="B2039" i="5"/>
  <c r="V2038" i="5"/>
  <c r="B2038" i="5"/>
  <c r="B2037" i="5"/>
  <c r="B2036" i="5"/>
  <c r="B2035" i="5"/>
  <c r="B2034" i="5"/>
  <c r="B2033" i="5"/>
  <c r="B2032" i="5"/>
  <c r="B2031" i="5"/>
  <c r="B2030" i="5"/>
  <c r="T2030" i="5" s="1"/>
  <c r="V2029" i="5"/>
  <c r="I2029" i="5" s="1"/>
  <c r="B2029" i="5"/>
  <c r="B2028" i="5"/>
  <c r="V2027" i="5"/>
  <c r="G2027" i="5" s="1"/>
  <c r="B2027" i="5"/>
  <c r="B2026" i="5"/>
  <c r="T2026" i="5" s="1"/>
  <c r="V2025" i="5"/>
  <c r="B2025" i="5"/>
  <c r="V2024" i="5"/>
  <c r="B2024" i="5"/>
  <c r="T2024" i="5" s="1"/>
  <c r="V2023" i="5"/>
  <c r="B2023" i="5"/>
  <c r="V2022" i="5"/>
  <c r="R2022" i="5" s="1"/>
  <c r="B2022" i="5"/>
  <c r="T2022" i="5" s="1"/>
  <c r="V2021" i="5"/>
  <c r="F2021" i="5" s="1"/>
  <c r="B2021" i="5"/>
  <c r="B2020" i="5"/>
  <c r="V2019" i="5"/>
  <c r="B2019" i="5"/>
  <c r="B2018" i="5"/>
  <c r="T2018" i="5" s="1"/>
  <c r="V2017" i="5"/>
  <c r="B2017" i="5"/>
  <c r="B2016" i="5"/>
  <c r="T2016" i="5" s="1"/>
  <c r="V2015" i="5"/>
  <c r="B2015" i="5"/>
  <c r="V2014" i="5"/>
  <c r="R2014" i="5" s="1"/>
  <c r="B2014" i="5"/>
  <c r="T2014" i="5" s="1"/>
  <c r="B2013" i="5"/>
  <c r="B2012" i="5"/>
  <c r="B2011" i="5"/>
  <c r="B2010" i="5"/>
  <c r="T2010" i="5" s="1"/>
  <c r="B2009" i="5"/>
  <c r="B2008" i="5"/>
  <c r="T2008" i="5" s="1"/>
  <c r="V2007" i="5"/>
  <c r="B2007" i="5"/>
  <c r="V2006" i="5"/>
  <c r="R2006" i="5" s="1"/>
  <c r="B2006" i="5"/>
  <c r="T2006" i="5" s="1"/>
  <c r="B2005" i="5"/>
  <c r="B2004" i="5"/>
  <c r="V2003" i="5"/>
  <c r="B2003" i="5"/>
  <c r="B2002" i="5"/>
  <c r="T2002" i="5" s="1"/>
  <c r="V2001" i="5"/>
  <c r="B2001" i="5"/>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R1990" i="5" s="1"/>
  <c r="B1990" i="5"/>
  <c r="T1990" i="5" s="1"/>
  <c r="B1989" i="5"/>
  <c r="B1988" i="5"/>
  <c r="B1987" i="5"/>
  <c r="V1986" i="5"/>
  <c r="B1986" i="5"/>
  <c r="T1986" i="5" s="1"/>
  <c r="B1985" i="5"/>
  <c r="B1984" i="5"/>
  <c r="T1984" i="5" s="1"/>
  <c r="V1983" i="5"/>
  <c r="B1983" i="5"/>
  <c r="V1982" i="5"/>
  <c r="R1982" i="5" s="1"/>
  <c r="B1982" i="5"/>
  <c r="T1982" i="5" s="1"/>
  <c r="V1981" i="5"/>
  <c r="B1981" i="5"/>
  <c r="B1980" i="5"/>
  <c r="V1979" i="5"/>
  <c r="B1979" i="5"/>
  <c r="V1978" i="5"/>
  <c r="B1978" i="5"/>
  <c r="T1978" i="5" s="1"/>
  <c r="B1977" i="5"/>
  <c r="B1976" i="5"/>
  <c r="T1976" i="5" s="1"/>
  <c r="V1975" i="5"/>
  <c r="G1975" i="5" s="1"/>
  <c r="B1975" i="5"/>
  <c r="V1974" i="5"/>
  <c r="R1974" i="5" s="1"/>
  <c r="B1974" i="5"/>
  <c r="T1974" i="5" s="1"/>
  <c r="B1973" i="5"/>
  <c r="B1972" i="5"/>
  <c r="B1971" i="5"/>
  <c r="B1970" i="5"/>
  <c r="T1970" i="5" s="1"/>
  <c r="B1969" i="5"/>
  <c r="V1968" i="5"/>
  <c r="B1968" i="5"/>
  <c r="T1968" i="5" s="1"/>
  <c r="V1967" i="5"/>
  <c r="B1967" i="5"/>
  <c r="V1966" i="5"/>
  <c r="R1966" i="5" s="1"/>
  <c r="B1966" i="5"/>
  <c r="T1966" i="5" s="1"/>
  <c r="B1965" i="5"/>
  <c r="B1964" i="5"/>
  <c r="B1963" i="5"/>
  <c r="B1962" i="5"/>
  <c r="T1962" i="5" s="1"/>
  <c r="V1961" i="5"/>
  <c r="G1961" i="5" s="1"/>
  <c r="B1961" i="5"/>
  <c r="V1960" i="5"/>
  <c r="E1960" i="5" s="1"/>
  <c r="X1960" i="5" s="1"/>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T1950" i="5" s="1"/>
  <c r="V1949" i="5"/>
  <c r="B1949" i="5"/>
  <c r="B1948" i="5"/>
  <c r="V1947" i="5"/>
  <c r="B1947" i="5"/>
  <c r="V1946" i="5"/>
  <c r="B1946" i="5"/>
  <c r="T1946" i="5" s="1"/>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T1928" i="5" s="1"/>
  <c r="V1927" i="5"/>
  <c r="E1927" i="5" s="1"/>
  <c r="X1927" i="5" s="1"/>
  <c r="B1927" i="5"/>
  <c r="V1926" i="5"/>
  <c r="R1926" i="5" s="1"/>
  <c r="B1926" i="5"/>
  <c r="T1926" i="5" s="1"/>
  <c r="B1925" i="5"/>
  <c r="B1924" i="5"/>
  <c r="B1923" i="5"/>
  <c r="V1922" i="5"/>
  <c r="E1922" i="5" s="1"/>
  <c r="X1922" i="5" s="1"/>
  <c r="B1922" i="5"/>
  <c r="T1922" i="5" s="1"/>
  <c r="V1921" i="5"/>
  <c r="B1921" i="5"/>
  <c r="B1920" i="5"/>
  <c r="T1920" i="5" s="1"/>
  <c r="B1919" i="5"/>
  <c r="V1918" i="5"/>
  <c r="R1918" i="5" s="1"/>
  <c r="B1918" i="5"/>
  <c r="T1918" i="5" s="1"/>
  <c r="V1917" i="5"/>
  <c r="J1917" i="5" s="1"/>
  <c r="B1917" i="5"/>
  <c r="B1916" i="5"/>
  <c r="V1915" i="5"/>
  <c r="B1915" i="5"/>
  <c r="V1914" i="5"/>
  <c r="B1914" i="5"/>
  <c r="T1914" i="5" s="1"/>
  <c r="V1913" i="5"/>
  <c r="I1913" i="5" s="1"/>
  <c r="B1913" i="5"/>
  <c r="B1912" i="5"/>
  <c r="T1912" i="5" s="1"/>
  <c r="V1911" i="5"/>
  <c r="B1911" i="5"/>
  <c r="V1910" i="5"/>
  <c r="B1910" i="5"/>
  <c r="T1910" i="5" s="1"/>
  <c r="B1909" i="5"/>
  <c r="B1908" i="5"/>
  <c r="V1907" i="5"/>
  <c r="F1907" i="5" s="1"/>
  <c r="B1907" i="5"/>
  <c r="B1906" i="5"/>
  <c r="T1906" i="5" s="1"/>
  <c r="B1905" i="5"/>
  <c r="V1904" i="5"/>
  <c r="B1904" i="5"/>
  <c r="T1904" i="5" s="1"/>
  <c r="B1903" i="5"/>
  <c r="V1902" i="5"/>
  <c r="R1902" i="5" s="1"/>
  <c r="B1902" i="5"/>
  <c r="T1902" i="5" s="1"/>
  <c r="V1901" i="5"/>
  <c r="B1901" i="5"/>
  <c r="B1900" i="5"/>
  <c r="V1899" i="5"/>
  <c r="B1899" i="5"/>
  <c r="V1898" i="5"/>
  <c r="B1898" i="5"/>
  <c r="T1898" i="5" s="1"/>
  <c r="B1897" i="5"/>
  <c r="V1896" i="5"/>
  <c r="E1896" i="5" s="1"/>
  <c r="X1896" i="5" s="1"/>
  <c r="B1896" i="5"/>
  <c r="T1896" i="5" s="1"/>
  <c r="B1895" i="5"/>
  <c r="V1894" i="5"/>
  <c r="B1894" i="5"/>
  <c r="T1894" i="5" s="1"/>
  <c r="B1893" i="5"/>
  <c r="B1892" i="5"/>
  <c r="V1891" i="5"/>
  <c r="I1891" i="5" s="1"/>
  <c r="B1891" i="5"/>
  <c r="B1890" i="5"/>
  <c r="AB1890" i="5" s="1"/>
  <c r="V1889" i="5"/>
  <c r="I1889" i="5" s="1"/>
  <c r="B1889" i="5"/>
  <c r="V1888" i="5"/>
  <c r="B1888" i="5"/>
  <c r="B1887" i="5"/>
  <c r="V1886" i="5"/>
  <c r="H1886" i="5" s="1"/>
  <c r="B1886" i="5"/>
  <c r="V1885" i="5"/>
  <c r="B1885" i="5"/>
  <c r="B1884" i="5"/>
  <c r="T1884" i="5" s="1"/>
  <c r="V1883" i="5"/>
  <c r="B1883" i="5"/>
  <c r="B1882" i="5"/>
  <c r="V1881" i="5"/>
  <c r="I1881" i="5" s="1"/>
  <c r="B1881" i="5"/>
  <c r="V1880" i="5"/>
  <c r="B1880" i="5"/>
  <c r="B1879" i="5"/>
  <c r="V1878" i="5"/>
  <c r="B1878" i="5"/>
  <c r="T1878" i="5" s="1"/>
  <c r="V1877" i="5"/>
  <c r="B1877" i="5"/>
  <c r="B1876" i="5"/>
  <c r="T1876" i="5" s="1"/>
  <c r="V1875" i="5"/>
  <c r="I1875" i="5" s="1"/>
  <c r="B1875" i="5"/>
  <c r="B1874" i="5"/>
  <c r="V1873" i="5"/>
  <c r="I1873" i="5" s="1"/>
  <c r="B1873" i="5"/>
  <c r="V1872" i="5"/>
  <c r="R1872" i="5" s="1"/>
  <c r="B1872" i="5"/>
  <c r="B1871" i="5"/>
  <c r="V1870" i="5"/>
  <c r="G1870" i="5" s="1"/>
  <c r="B1870" i="5"/>
  <c r="V1869" i="5"/>
  <c r="B1869" i="5"/>
  <c r="B1868" i="5"/>
  <c r="T1868" i="5" s="1"/>
  <c r="V1867" i="5"/>
  <c r="I1867" i="5" s="1"/>
  <c r="B1867" i="5"/>
  <c r="B1866" i="5"/>
  <c r="AB1866" i="5" s="1"/>
  <c r="V1865" i="5"/>
  <c r="I1865" i="5" s="1"/>
  <c r="B1865" i="5"/>
  <c r="V1864" i="5"/>
  <c r="R1864" i="5" s="1"/>
  <c r="B1864" i="5"/>
  <c r="B1863" i="5"/>
  <c r="V1862" i="5"/>
  <c r="H1862" i="5" s="1"/>
  <c r="B1862" i="5"/>
  <c r="T1862" i="5" s="1"/>
  <c r="V1861" i="5"/>
  <c r="B1861" i="5"/>
  <c r="B1860" i="5"/>
  <c r="T1860" i="5" s="1"/>
  <c r="V1859" i="5"/>
  <c r="I1859" i="5" s="1"/>
  <c r="B1859" i="5"/>
  <c r="B1858" i="5"/>
  <c r="V1857" i="5"/>
  <c r="I1857" i="5" s="1"/>
  <c r="B1857" i="5"/>
  <c r="V1856" i="5"/>
  <c r="B1856" i="5"/>
  <c r="B1855" i="5"/>
  <c r="V1854" i="5"/>
  <c r="B1854" i="5"/>
  <c r="V1853" i="5"/>
  <c r="B1853" i="5"/>
  <c r="B1852" i="5"/>
  <c r="T1852" i="5" s="1"/>
  <c r="V1851" i="5"/>
  <c r="B1851" i="5"/>
  <c r="B1850" i="5"/>
  <c r="V1849" i="5"/>
  <c r="B1849" i="5"/>
  <c r="V1848" i="5"/>
  <c r="R1848" i="5" s="1"/>
  <c r="B1848" i="5"/>
  <c r="B1847" i="5"/>
  <c r="V1846" i="5"/>
  <c r="B1846" i="5"/>
  <c r="V1845" i="5"/>
  <c r="B1845" i="5"/>
  <c r="B1844" i="5"/>
  <c r="T1844" i="5" s="1"/>
  <c r="V1843" i="5"/>
  <c r="I1843" i="5" s="1"/>
  <c r="B1843" i="5"/>
  <c r="B1842" i="5"/>
  <c r="V1841" i="5"/>
  <c r="I1841" i="5" s="1"/>
  <c r="B1841" i="5"/>
  <c r="V1840" i="5"/>
  <c r="B1840" i="5"/>
  <c r="V1839" i="5"/>
  <c r="B1839" i="5"/>
  <c r="V1838" i="5"/>
  <c r="R1838" i="5" s="1"/>
  <c r="B1838" i="5"/>
  <c r="T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R1824" i="5" s="1"/>
  <c r="B1824" i="5"/>
  <c r="V1823" i="5"/>
  <c r="F1823" i="5" s="1"/>
  <c r="B1823" i="5"/>
  <c r="V1822" i="5"/>
  <c r="B1822" i="5"/>
  <c r="V1821" i="5"/>
  <c r="B1821" i="5"/>
  <c r="B1820" i="5"/>
  <c r="T1820" i="5" s="1"/>
  <c r="B1819" i="5"/>
  <c r="V1818" i="5"/>
  <c r="B1818" i="5"/>
  <c r="V1817" i="5"/>
  <c r="B1817" i="5"/>
  <c r="V1816" i="5"/>
  <c r="R1816" i="5" s="1"/>
  <c r="B1816" i="5"/>
  <c r="V1815" i="5"/>
  <c r="F1815" i="5" s="1"/>
  <c r="B1815" i="5"/>
  <c r="V1814" i="5"/>
  <c r="B1814" i="5"/>
  <c r="V1813" i="5"/>
  <c r="B1813" i="5"/>
  <c r="B1812" i="5"/>
  <c r="T1812" i="5" s="1"/>
  <c r="B1811" i="5"/>
  <c r="V1810" i="5"/>
  <c r="R1810" i="5" s="1"/>
  <c r="B1810" i="5"/>
  <c r="S1810" i="5" s="1"/>
  <c r="V1809" i="5"/>
  <c r="I1809" i="5" s="1"/>
  <c r="B1809" i="5"/>
  <c r="V1808" i="5"/>
  <c r="B1808" i="5"/>
  <c r="V1807" i="5"/>
  <c r="F1807" i="5" s="1"/>
  <c r="B1807" i="5"/>
  <c r="V1806" i="5"/>
  <c r="R1806" i="5" s="1"/>
  <c r="B1806" i="5"/>
  <c r="V1805" i="5"/>
  <c r="B1805" i="5"/>
  <c r="B1804" i="5"/>
  <c r="T1804" i="5" s="1"/>
  <c r="B1803" i="5"/>
  <c r="V1802" i="5"/>
  <c r="R1802" i="5" s="1"/>
  <c r="B1802" i="5"/>
  <c r="V1801" i="5"/>
  <c r="I1801" i="5" s="1"/>
  <c r="B1801" i="5"/>
  <c r="V1800" i="5"/>
  <c r="R1800" i="5" s="1"/>
  <c r="B1800" i="5"/>
  <c r="V1799" i="5"/>
  <c r="B1799" i="5"/>
  <c r="V1798" i="5"/>
  <c r="R1798" i="5" s="1"/>
  <c r="B1798" i="5"/>
  <c r="T1798" i="5" s="1"/>
  <c r="V1797" i="5"/>
  <c r="B1797" i="5"/>
  <c r="B1796" i="5"/>
  <c r="T1796" i="5" s="1"/>
  <c r="B1795" i="5"/>
  <c r="V1794" i="5"/>
  <c r="B1794" i="5"/>
  <c r="V1793" i="5"/>
  <c r="I1793" i="5" s="1"/>
  <c r="B1793" i="5"/>
  <c r="V1792" i="5"/>
  <c r="R1792" i="5" s="1"/>
  <c r="B1792" i="5"/>
  <c r="V1791" i="5"/>
  <c r="B1791" i="5"/>
  <c r="V1790" i="5"/>
  <c r="B1790" i="5"/>
  <c r="V1789" i="5"/>
  <c r="B1789" i="5"/>
  <c r="B1788" i="5"/>
  <c r="T1788" i="5" s="1"/>
  <c r="B1787" i="5"/>
  <c r="V1786" i="5"/>
  <c r="H1786" i="5" s="1"/>
  <c r="B1786" i="5"/>
  <c r="S1786" i="5" s="1"/>
  <c r="V1785" i="5"/>
  <c r="B1785" i="5"/>
  <c r="V1784" i="5"/>
  <c r="R1784" i="5" s="1"/>
  <c r="B1784" i="5"/>
  <c r="V1783" i="5"/>
  <c r="F1783" i="5" s="1"/>
  <c r="B1783" i="5"/>
  <c r="V1782" i="5"/>
  <c r="B1782" i="5"/>
  <c r="V1781" i="5"/>
  <c r="B1781" i="5"/>
  <c r="B1780" i="5"/>
  <c r="T1780" i="5" s="1"/>
  <c r="B1779" i="5"/>
  <c r="V1778" i="5"/>
  <c r="R1778" i="5" s="1"/>
  <c r="B1778" i="5"/>
  <c r="V1777" i="5"/>
  <c r="I1777" i="5" s="1"/>
  <c r="B1777" i="5"/>
  <c r="V1776" i="5"/>
  <c r="B1776" i="5"/>
  <c r="V1775" i="5"/>
  <c r="F1775" i="5" s="1"/>
  <c r="B1775" i="5"/>
  <c r="V1774" i="5"/>
  <c r="R1774" i="5" s="1"/>
  <c r="B1774" i="5"/>
  <c r="V1773" i="5"/>
  <c r="B1773" i="5"/>
  <c r="B1772" i="5"/>
  <c r="T1772" i="5" s="1"/>
  <c r="B1771" i="5"/>
  <c r="V1770" i="5"/>
  <c r="R1770" i="5" s="1"/>
  <c r="B1770" i="5"/>
  <c r="V1769" i="5"/>
  <c r="I1769" i="5" s="1"/>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F1759" i="5" s="1"/>
  <c r="B1759" i="5"/>
  <c r="V1758" i="5"/>
  <c r="B1758" i="5"/>
  <c r="S1758" i="5" s="1"/>
  <c r="V1757" i="5"/>
  <c r="B1757" i="5"/>
  <c r="B1756" i="5"/>
  <c r="T1756" i="5" s="1"/>
  <c r="V1755" i="5"/>
  <c r="G1755" i="5" s="1"/>
  <c r="B1755" i="5"/>
  <c r="V1754" i="5"/>
  <c r="B1754" i="5"/>
  <c r="V1753" i="5"/>
  <c r="I1753" i="5" s="1"/>
  <c r="B1753" i="5"/>
  <c r="V1752" i="5"/>
  <c r="B1752" i="5"/>
  <c r="V1751" i="5"/>
  <c r="B1751" i="5"/>
  <c r="V1750" i="5"/>
  <c r="B1750" i="5"/>
  <c r="V1749" i="5"/>
  <c r="B1749" i="5"/>
  <c r="B1748" i="5"/>
  <c r="T1748" i="5" s="1"/>
  <c r="V1747" i="5"/>
  <c r="B1747" i="5"/>
  <c r="V1746" i="5"/>
  <c r="B1746" i="5"/>
  <c r="V1745" i="5"/>
  <c r="I1745" i="5" s="1"/>
  <c r="B1745" i="5"/>
  <c r="V1744" i="5"/>
  <c r="B1744" i="5"/>
  <c r="V1743" i="5"/>
  <c r="B1743" i="5"/>
  <c r="V1742" i="5"/>
  <c r="G1742" i="5" s="1"/>
  <c r="B1742" i="5"/>
  <c r="V1741" i="5"/>
  <c r="B1741" i="5"/>
  <c r="B1740" i="5"/>
  <c r="T1740" i="5" s="1"/>
  <c r="V1739" i="5"/>
  <c r="F1739" i="5" s="1"/>
  <c r="B1739" i="5"/>
  <c r="V1738" i="5"/>
  <c r="B1738" i="5"/>
  <c r="V1737" i="5"/>
  <c r="B1737" i="5"/>
  <c r="V1736" i="5"/>
  <c r="B1736" i="5"/>
  <c r="V1735" i="5"/>
  <c r="B1735" i="5"/>
  <c r="B1734" i="5"/>
  <c r="S1734" i="5" s="1"/>
  <c r="V1733" i="5"/>
  <c r="B1733" i="5"/>
  <c r="B1732" i="5"/>
  <c r="T1732" i="5" s="1"/>
  <c r="V1731" i="5"/>
  <c r="B1731" i="5"/>
  <c r="V1730" i="5"/>
  <c r="R1730" i="5" s="1"/>
  <c r="B1730" i="5"/>
  <c r="V1729" i="5"/>
  <c r="I1729" i="5" s="1"/>
  <c r="B1729" i="5"/>
  <c r="V1728" i="5"/>
  <c r="B1728" i="5"/>
  <c r="V1727" i="5"/>
  <c r="B1727" i="5"/>
  <c r="V1726" i="5"/>
  <c r="R1726" i="5" s="1"/>
  <c r="B1726" i="5"/>
  <c r="V1725" i="5"/>
  <c r="B1725" i="5"/>
  <c r="B1724" i="5"/>
  <c r="T1724" i="5" s="1"/>
  <c r="V1723" i="5"/>
  <c r="B1723" i="5"/>
  <c r="V1722" i="5"/>
  <c r="R1722" i="5" s="1"/>
  <c r="B1722" i="5"/>
  <c r="V1721" i="5"/>
  <c r="I1721" i="5" s="1"/>
  <c r="B1721" i="5"/>
  <c r="V1720" i="5"/>
  <c r="R1720" i="5" s="1"/>
  <c r="B1720" i="5"/>
  <c r="V1719" i="5"/>
  <c r="B1719" i="5"/>
  <c r="V1718" i="5"/>
  <c r="R1718" i="5" s="1"/>
  <c r="B1718" i="5"/>
  <c r="V1717" i="5"/>
  <c r="B1717" i="5"/>
  <c r="B1716" i="5"/>
  <c r="T1716" i="5" s="1"/>
  <c r="V1715" i="5"/>
  <c r="B1715" i="5"/>
  <c r="B1714" i="5"/>
  <c r="S1714" i="5" s="1"/>
  <c r="V1713" i="5"/>
  <c r="I1713" i="5" s="1"/>
  <c r="B1713" i="5"/>
  <c r="V1712" i="5"/>
  <c r="B1712" i="5"/>
  <c r="V1711" i="5"/>
  <c r="G1711" i="5" s="1"/>
  <c r="B1711" i="5"/>
  <c r="B1710" i="5"/>
  <c r="V1709" i="5"/>
  <c r="B1709" i="5"/>
  <c r="B1708" i="5"/>
  <c r="B1707" i="5"/>
  <c r="V1706" i="5"/>
  <c r="B1706" i="5"/>
  <c r="B1705" i="5"/>
  <c r="V1704" i="5"/>
  <c r="F1704" i="5" s="1"/>
  <c r="B1704" i="5"/>
  <c r="B1703" i="5"/>
  <c r="S1703" i="5" s="1"/>
  <c r="V1702" i="5"/>
  <c r="J1702" i="5" s="1"/>
  <c r="B1702" i="5"/>
  <c r="AB1702" i="5" s="1"/>
  <c r="B1701" i="5"/>
  <c r="B1700" i="5"/>
  <c r="B1699" i="5"/>
  <c r="V1698" i="5"/>
  <c r="B1698" i="5"/>
  <c r="B1697" i="5"/>
  <c r="V1696" i="5"/>
  <c r="F1696" i="5" s="1"/>
  <c r="B1696" i="5"/>
  <c r="AB1696" i="5" s="1"/>
  <c r="B1695" i="5"/>
  <c r="S1695" i="5" s="1"/>
  <c r="V1694" i="5"/>
  <c r="J1694" i="5" s="1"/>
  <c r="B1694" i="5"/>
  <c r="AB1694" i="5" s="1"/>
  <c r="B1693" i="5"/>
  <c r="B1692" i="5"/>
  <c r="B1691" i="5"/>
  <c r="S1691" i="5" s="1"/>
  <c r="V1690" i="5"/>
  <c r="F1690" i="5" s="1"/>
  <c r="B1690" i="5"/>
  <c r="AB1690" i="5" s="1"/>
  <c r="B1689" i="5"/>
  <c r="S1689" i="5" s="1"/>
  <c r="V1688" i="5"/>
  <c r="F1688" i="5" s="1"/>
  <c r="B1688" i="5"/>
  <c r="AB1688" i="5" s="1"/>
  <c r="B1687" i="5"/>
  <c r="V1686" i="5"/>
  <c r="J1686" i="5" s="1"/>
  <c r="B1686" i="5"/>
  <c r="B1685" i="5"/>
  <c r="T1685" i="5" s="1"/>
  <c r="B1684" i="5"/>
  <c r="B1683" i="5"/>
  <c r="S1683" i="5" s="1"/>
  <c r="V1682" i="5"/>
  <c r="F1682" i="5" s="1"/>
  <c r="B1682" i="5"/>
  <c r="AB1682" i="5" s="1"/>
  <c r="B1681" i="5"/>
  <c r="V1680" i="5"/>
  <c r="F1680" i="5" s="1"/>
  <c r="B1680" i="5"/>
  <c r="B1679" i="5"/>
  <c r="V1678" i="5"/>
  <c r="J1678" i="5" s="1"/>
  <c r="B1678" i="5"/>
  <c r="AB1678" i="5" s="1"/>
  <c r="B1677" i="5"/>
  <c r="B1676" i="5"/>
  <c r="B1675" i="5"/>
  <c r="V1674" i="5"/>
  <c r="B1674" i="5"/>
  <c r="B1673" i="5"/>
  <c r="T1673" i="5"/>
  <c r="V1672" i="5"/>
  <c r="F1672" i="5" s="1"/>
  <c r="B1672" i="5"/>
  <c r="AB1672" i="5" s="1"/>
  <c r="B1671" i="5"/>
  <c r="V1670" i="5"/>
  <c r="J1670" i="5" s="1"/>
  <c r="B1670" i="5"/>
  <c r="B1669" i="5"/>
  <c r="T1669" i="5" s="1"/>
  <c r="B1668" i="5"/>
  <c r="B1667" i="5"/>
  <c r="V1666" i="5"/>
  <c r="J1666" i="5" s="1"/>
  <c r="B1666" i="5"/>
  <c r="AB1666" i="5" s="1"/>
  <c r="B1665" i="5"/>
  <c r="V1664" i="5"/>
  <c r="F1664" i="5" s="1"/>
  <c r="B1664" i="5"/>
  <c r="B1663" i="5"/>
  <c r="V1662" i="5"/>
  <c r="J1662" i="5" s="1"/>
  <c r="B1662" i="5"/>
  <c r="B1661" i="5"/>
  <c r="S1661" i="5" s="1"/>
  <c r="B1660" i="5"/>
  <c r="B1659" i="5"/>
  <c r="V1658" i="5"/>
  <c r="F1658" i="5" s="1"/>
  <c r="B1658" i="5"/>
  <c r="B1657" i="5"/>
  <c r="T1657" i="5" s="1"/>
  <c r="V1656" i="5"/>
  <c r="B1656" i="5"/>
  <c r="B1655" i="5"/>
  <c r="T1655" i="5" s="1"/>
  <c r="V1654" i="5"/>
  <c r="J1654" i="5" s="1"/>
  <c r="B1654" i="5"/>
  <c r="B1653" i="5"/>
  <c r="B1652" i="5"/>
  <c r="B1651" i="5"/>
  <c r="T1651" i="5" s="1"/>
  <c r="V1650" i="5"/>
  <c r="B1650" i="5"/>
  <c r="B1649" i="5"/>
  <c r="V1648" i="5"/>
  <c r="B1648" i="5"/>
  <c r="B1647" i="5"/>
  <c r="V1646" i="5"/>
  <c r="B1646" i="5"/>
  <c r="B1645" i="5"/>
  <c r="B1644" i="5"/>
  <c r="B1643" i="5"/>
  <c r="S1643" i="5" s="1"/>
  <c r="V1642" i="5"/>
  <c r="F1642" i="5" s="1"/>
  <c r="B1642" i="5"/>
  <c r="B1641" i="5"/>
  <c r="V1640" i="5"/>
  <c r="B1640" i="5"/>
  <c r="B1639" i="5"/>
  <c r="S1639" i="5" s="1"/>
  <c r="V1638" i="5"/>
  <c r="J1638" i="5" s="1"/>
  <c r="B1638" i="5"/>
  <c r="B1637" i="5"/>
  <c r="B1636" i="5"/>
  <c r="B1635" i="5"/>
  <c r="V1634" i="5"/>
  <c r="B1634" i="5"/>
  <c r="B1633" i="5"/>
  <c r="V1632" i="5"/>
  <c r="B1632" i="5"/>
  <c r="B1631" i="5"/>
  <c r="V1630" i="5"/>
  <c r="B1630" i="5"/>
  <c r="AB1630" i="5" s="1"/>
  <c r="B1629" i="5"/>
  <c r="B1628" i="5"/>
  <c r="B1627" i="5"/>
  <c r="S1627" i="5" s="1"/>
  <c r="V1626" i="5"/>
  <c r="B1626" i="5"/>
  <c r="B1625" i="5"/>
  <c r="S1625" i="5" s="1"/>
  <c r="V1624" i="5"/>
  <c r="B1624" i="5"/>
  <c r="B1623" i="5"/>
  <c r="V1622" i="5"/>
  <c r="J1622" i="5" s="1"/>
  <c r="B1622" i="5"/>
  <c r="B1621" i="5"/>
  <c r="B1620" i="5"/>
  <c r="B1619" i="5"/>
  <c r="V1618" i="5"/>
  <c r="B1618" i="5"/>
  <c r="B1617" i="5"/>
  <c r="T1617" i="5" s="1"/>
  <c r="V1616" i="5"/>
  <c r="B1616" i="5"/>
  <c r="B1615" i="5"/>
  <c r="S1615" i="5" s="1"/>
  <c r="V1614" i="5"/>
  <c r="F1614" i="5" s="1"/>
  <c r="B1614" i="5"/>
  <c r="B1613" i="5"/>
  <c r="B1612" i="5"/>
  <c r="B1611" i="5"/>
  <c r="S1611" i="5" s="1"/>
  <c r="V1610" i="5"/>
  <c r="B1610" i="5"/>
  <c r="B1609" i="5"/>
  <c r="V1608" i="5"/>
  <c r="J1608" i="5" s="1"/>
  <c r="B1608" i="5"/>
  <c r="B1607" i="5"/>
  <c r="V1606" i="5"/>
  <c r="B1606" i="5"/>
  <c r="B1605" i="5"/>
  <c r="B1604" i="5"/>
  <c r="B1603" i="5"/>
  <c r="T1603" i="5" s="1"/>
  <c r="V1602" i="5"/>
  <c r="F1602" i="5" s="1"/>
  <c r="B1602" i="5"/>
  <c r="B1601" i="5"/>
  <c r="V1600" i="5"/>
  <c r="B1600" i="5"/>
  <c r="B1599" i="5"/>
  <c r="V1598" i="5"/>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B1579" i="5"/>
  <c r="S1579" i="5" s="1"/>
  <c r="V1578" i="5"/>
  <c r="J1578" i="5" s="1"/>
  <c r="B1578" i="5"/>
  <c r="B1577" i="5"/>
  <c r="V1576" i="5"/>
  <c r="B1576" i="5"/>
  <c r="B1575" i="5"/>
  <c r="V1574" i="5"/>
  <c r="J1574" i="5" s="1"/>
  <c r="B1574" i="5"/>
  <c r="B1573" i="5"/>
  <c r="S1573" i="5" s="1"/>
  <c r="B1572" i="5"/>
  <c r="B1571" i="5"/>
  <c r="V1570" i="5"/>
  <c r="B1570" i="5"/>
  <c r="B1569" i="5"/>
  <c r="V1568" i="5"/>
  <c r="G1568" i="5" s="1"/>
  <c r="B1568" i="5"/>
  <c r="B1567" i="5"/>
  <c r="V1566" i="5"/>
  <c r="B1566" i="5"/>
  <c r="B1565" i="5"/>
  <c r="B1564" i="5"/>
  <c r="B1563" i="5"/>
  <c r="V1562" i="5"/>
  <c r="B1562" i="5"/>
  <c r="B1561" i="5"/>
  <c r="T1561" i="5" s="1"/>
  <c r="V1560" i="5"/>
  <c r="B1560" i="5"/>
  <c r="B1559" i="5"/>
  <c r="V1558" i="5"/>
  <c r="J1558" i="5" s="1"/>
  <c r="B1558" i="5"/>
  <c r="B1557" i="5"/>
  <c r="T1557" i="5" s="1"/>
  <c r="B1556" i="5"/>
  <c r="B1555" i="5"/>
  <c r="V1554" i="5"/>
  <c r="B1554" i="5"/>
  <c r="B1553" i="5"/>
  <c r="V1552" i="5"/>
  <c r="G1552" i="5" s="1"/>
  <c r="B1552" i="5"/>
  <c r="B1551" i="5"/>
  <c r="AB1551" i="5" s="1"/>
  <c r="V1550" i="5"/>
  <c r="G1550" i="5" s="1"/>
  <c r="B1550" i="5"/>
  <c r="B1549" i="5"/>
  <c r="B1548" i="5"/>
  <c r="B1547" i="5"/>
  <c r="V1546" i="5"/>
  <c r="B1546" i="5"/>
  <c r="B1545" i="5"/>
  <c r="V1544" i="5"/>
  <c r="B1544" i="5"/>
  <c r="B1543" i="5"/>
  <c r="V1542" i="5"/>
  <c r="B1542" i="5"/>
  <c r="B1541" i="5"/>
  <c r="B1540" i="5"/>
  <c r="B1539" i="5"/>
  <c r="AB1539" i="5" s="1"/>
  <c r="V1538" i="5"/>
  <c r="G1538" i="5" s="1"/>
  <c r="B1538" i="5"/>
  <c r="B1537" i="5"/>
  <c r="V1536" i="5"/>
  <c r="B1536" i="5"/>
  <c r="B1535" i="5"/>
  <c r="V1534" i="5"/>
  <c r="B1534" i="5"/>
  <c r="B1533" i="5"/>
  <c r="S1533" i="5" s="1"/>
  <c r="B1532" i="5"/>
  <c r="B1531" i="5"/>
  <c r="V1530" i="5"/>
  <c r="B1530" i="5"/>
  <c r="B1529" i="5"/>
  <c r="T1529" i="5" s="1"/>
  <c r="V1528" i="5"/>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B1511" i="5"/>
  <c r="B1510" i="5"/>
  <c r="T1510" i="5" s="1"/>
  <c r="B1509" i="5"/>
  <c r="B1508" i="5"/>
  <c r="B1507" i="5"/>
  <c r="B1506" i="5"/>
  <c r="T1506" i="5" s="1"/>
  <c r="B1505" i="5"/>
  <c r="V1504" i="5"/>
  <c r="B1504" i="5"/>
  <c r="B1503" i="5"/>
  <c r="S1503" i="5" s="1"/>
  <c r="B1502" i="5"/>
  <c r="B1501" i="5"/>
  <c r="T1501" i="5" s="1"/>
  <c r="B1500" i="5"/>
  <c r="B1499" i="5"/>
  <c r="AB1499" i="5" s="1"/>
  <c r="B1498" i="5"/>
  <c r="B1497" i="5"/>
  <c r="V1496" i="5"/>
  <c r="B1496" i="5"/>
  <c r="B1495" i="5"/>
  <c r="B1494" i="5"/>
  <c r="B1493" i="5"/>
  <c r="T1493" i="5" s="1"/>
  <c r="B1492" i="5"/>
  <c r="B1491" i="5"/>
  <c r="B1490" i="5"/>
  <c r="T1490" i="5" s="1"/>
  <c r="B1489" i="5"/>
  <c r="V1488" i="5"/>
  <c r="B1488" i="5"/>
  <c r="B1487" i="5"/>
  <c r="S1487" i="5" s="1"/>
  <c r="B1486" i="5"/>
  <c r="T1486" i="5" s="1"/>
  <c r="B1485" i="5"/>
  <c r="B1484" i="5"/>
  <c r="B1483" i="5"/>
  <c r="B1482" i="5"/>
  <c r="B1481" i="5"/>
  <c r="V1480" i="5"/>
  <c r="B1480" i="5"/>
  <c r="B1479" i="5"/>
  <c r="S1479" i="5" s="1"/>
  <c r="B1478" i="5"/>
  <c r="B1477" i="5"/>
  <c r="B1476" i="5"/>
  <c r="B1475" i="5"/>
  <c r="T1475" i="5" s="1"/>
  <c r="B1474" i="5"/>
  <c r="B1473" i="5"/>
  <c r="V1472" i="5"/>
  <c r="B1472" i="5"/>
  <c r="B1471" i="5"/>
  <c r="B1470" i="5"/>
  <c r="B1469" i="5"/>
  <c r="B1468" i="5"/>
  <c r="B1467" i="5"/>
  <c r="S1467" i="5" s="1"/>
  <c r="B1466" i="5"/>
  <c r="AB1466" i="5" s="1"/>
  <c r="V1465" i="5"/>
  <c r="B1465" i="5"/>
  <c r="S1465" i="5" s="1"/>
  <c r="V1464" i="5"/>
  <c r="B1464" i="5"/>
  <c r="B1463" i="5"/>
  <c r="B1462" i="5"/>
  <c r="T1462" i="5" s="1"/>
  <c r="B1461" i="5"/>
  <c r="S1461" i="5" s="1"/>
  <c r="B1460" i="5"/>
  <c r="B1459" i="5"/>
  <c r="V1458" i="5"/>
  <c r="R1458" i="5" s="1"/>
  <c r="B1458" i="5"/>
  <c r="T1458" i="5" s="1"/>
  <c r="B1457" i="5"/>
  <c r="V1456" i="5"/>
  <c r="B1456" i="5"/>
  <c r="B1455" i="5"/>
  <c r="B1454" i="5"/>
  <c r="T1454" i="5" s="1"/>
  <c r="B1453" i="5"/>
  <c r="B1452" i="5"/>
  <c r="B1451" i="5"/>
  <c r="V1450" i="5"/>
  <c r="J1450" i="5" s="1"/>
  <c r="B1450" i="5"/>
  <c r="V1449" i="5"/>
  <c r="B1449" i="5"/>
  <c r="T1449" i="5" s="1"/>
  <c r="V1448" i="5"/>
  <c r="B1448" i="5"/>
  <c r="B1447" i="5"/>
  <c r="S1447" i="5" s="1"/>
  <c r="B1446" i="5"/>
  <c r="B1445" i="5"/>
  <c r="B1444" i="5"/>
  <c r="B1443" i="5"/>
  <c r="S1443" i="5" s="1"/>
  <c r="B1442" i="5"/>
  <c r="T1442" i="5" s="1"/>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B1419" i="5"/>
  <c r="V1418" i="5"/>
  <c r="B1418" i="5"/>
  <c r="AB1418" i="5" s="1"/>
  <c r="V1417" i="5"/>
  <c r="F1417" i="5" s="1"/>
  <c r="B1417" i="5"/>
  <c r="S1417" i="5" s="1"/>
  <c r="V1416" i="5"/>
  <c r="B1416" i="5"/>
  <c r="V1415" i="5"/>
  <c r="B1415" i="5"/>
  <c r="T1415" i="5" s="1"/>
  <c r="B1414" i="5"/>
  <c r="V1413" i="5"/>
  <c r="F1413" i="5" s="1"/>
  <c r="B1413" i="5"/>
  <c r="B1412" i="5"/>
  <c r="V1411" i="5"/>
  <c r="F1411" i="5" s="1"/>
  <c r="B1411" i="5"/>
  <c r="B1410" i="5"/>
  <c r="AB1410" i="5" s="1"/>
  <c r="V1409" i="5"/>
  <c r="F1409" i="5" s="1"/>
  <c r="B1409" i="5"/>
  <c r="V1408" i="5"/>
  <c r="B1408" i="5"/>
  <c r="V1407" i="5"/>
  <c r="F1407" i="5" s="1"/>
  <c r="B1407" i="5"/>
  <c r="V1406" i="5"/>
  <c r="B1406" i="5"/>
  <c r="AB1406" i="5" s="1"/>
  <c r="V1405" i="5"/>
  <c r="F1405" i="5" s="1"/>
  <c r="B1405" i="5"/>
  <c r="T1405" i="5" s="1"/>
  <c r="B1404" i="5"/>
  <c r="V1403" i="5"/>
  <c r="I1403" i="5" s="1"/>
  <c r="B1403" i="5"/>
  <c r="V1402" i="5"/>
  <c r="G1402" i="5" s="1"/>
  <c r="B1402" i="5"/>
  <c r="AB1402" i="5" s="1"/>
  <c r="V1401" i="5"/>
  <c r="F1401" i="5" s="1"/>
  <c r="B1401" i="5"/>
  <c r="V1400" i="5"/>
  <c r="B1400" i="5"/>
  <c r="V1399" i="5"/>
  <c r="F1399" i="5" s="1"/>
  <c r="B1399" i="5"/>
  <c r="T1399" i="5" s="1"/>
  <c r="V1398" i="5"/>
  <c r="B1398" i="5"/>
  <c r="AB1398" i="5" s="1"/>
  <c r="V1397" i="5"/>
  <c r="F1397" i="5" s="1"/>
  <c r="B1397" i="5"/>
  <c r="B1396" i="5"/>
  <c r="V1395" i="5"/>
  <c r="B1395" i="5"/>
  <c r="T1395" i="5" s="1"/>
  <c r="V1394" i="5"/>
  <c r="F1394" i="5" s="1"/>
  <c r="B1394" i="5"/>
  <c r="AB1394" i="5" s="1"/>
  <c r="V1393" i="5"/>
  <c r="B1393" i="5"/>
  <c r="V1392" i="5"/>
  <c r="B1392" i="5"/>
  <c r="V1391" i="5"/>
  <c r="B1391" i="5"/>
  <c r="T1391" i="5" s="1"/>
  <c r="B1390" i="5"/>
  <c r="AB1390" i="5" s="1"/>
  <c r="V1389" i="5"/>
  <c r="F1389" i="5" s="1"/>
  <c r="B1389" i="5"/>
  <c r="B1388" i="5"/>
  <c r="V1387" i="5"/>
  <c r="B1387" i="5"/>
  <c r="V1386" i="5"/>
  <c r="H1386" i="5" s="1"/>
  <c r="B1386" i="5"/>
  <c r="AB1386" i="5" s="1"/>
  <c r="V1385" i="5"/>
  <c r="F1385" i="5" s="1"/>
  <c r="B1385" i="5"/>
  <c r="T1385" i="5" s="1"/>
  <c r="V1384" i="5"/>
  <c r="B1384" i="5"/>
  <c r="V1383" i="5"/>
  <c r="B1383" i="5"/>
  <c r="T1383" i="5" s="1"/>
  <c r="V1382" i="5"/>
  <c r="B1382" i="5"/>
  <c r="AB1382" i="5" s="1"/>
  <c r="V1381" i="5"/>
  <c r="F1381" i="5" s="1"/>
  <c r="B1381" i="5"/>
  <c r="S1381" i="5" s="1"/>
  <c r="B1380" i="5"/>
  <c r="V1379" i="5"/>
  <c r="B1379" i="5"/>
  <c r="T1379" i="5" s="1"/>
  <c r="V1378" i="5"/>
  <c r="B1378" i="5"/>
  <c r="AB1378" i="5" s="1"/>
  <c r="V1377" i="5"/>
  <c r="F1377" i="5" s="1"/>
  <c r="B1377" i="5"/>
  <c r="S1377" i="5" s="1"/>
  <c r="V1376" i="5"/>
  <c r="B1376" i="5"/>
  <c r="V1375" i="5"/>
  <c r="B1375" i="5"/>
  <c r="T1375" i="5" s="1"/>
  <c r="V1374" i="5"/>
  <c r="H1374" i="5" s="1"/>
  <c r="B1374" i="5"/>
  <c r="AB1374" i="5" s="1"/>
  <c r="V1373" i="5"/>
  <c r="F1373" i="5" s="1"/>
  <c r="B1373" i="5"/>
  <c r="T1373" i="5" s="1"/>
  <c r="B1372" i="5"/>
  <c r="V1371" i="5"/>
  <c r="B1371" i="5"/>
  <c r="V1370" i="5"/>
  <c r="B1370" i="5"/>
  <c r="V1369" i="5"/>
  <c r="F1369" i="5" s="1"/>
  <c r="B1369" i="5"/>
  <c r="V1368" i="5"/>
  <c r="E1368" i="5" s="1"/>
  <c r="X1368" i="5" s="1"/>
  <c r="B1368" i="5"/>
  <c r="B1367" i="5"/>
  <c r="V1366" i="5"/>
  <c r="R1366" i="5" s="1"/>
  <c r="B1366" i="5"/>
  <c r="B1365" i="5"/>
  <c r="B1364" i="5"/>
  <c r="V1363" i="5"/>
  <c r="I1363" i="5" s="1"/>
  <c r="B1363" i="5"/>
  <c r="B1362" i="5"/>
  <c r="T1362" i="5" s="1"/>
  <c r="B1361" i="5"/>
  <c r="V1360" i="5"/>
  <c r="E1360" i="5" s="1"/>
  <c r="X1360" i="5" s="1"/>
  <c r="B1360" i="5"/>
  <c r="T1360" i="5" s="1"/>
  <c r="V1359" i="5"/>
  <c r="B1359" i="5"/>
  <c r="V1358" i="5"/>
  <c r="R1358" i="5" s="1"/>
  <c r="B1358" i="5"/>
  <c r="B1357" i="5"/>
  <c r="B1356" i="5"/>
  <c r="B1355" i="5"/>
  <c r="B1354" i="5"/>
  <c r="T1354" i="5" s="1"/>
  <c r="V1353" i="5"/>
  <c r="B1353" i="5"/>
  <c r="V1352" i="5"/>
  <c r="E1352" i="5" s="1"/>
  <c r="X1352" i="5" s="1"/>
  <c r="B1352" i="5"/>
  <c r="T1352" i="5" s="1"/>
  <c r="V1351" i="5"/>
  <c r="B1351" i="5"/>
  <c r="V1350" i="5"/>
  <c r="R1350" i="5" s="1"/>
  <c r="B1350" i="5"/>
  <c r="V1349" i="5"/>
  <c r="I1349" i="5" s="1"/>
  <c r="B1349" i="5"/>
  <c r="B1348" i="5"/>
  <c r="S1348" i="5" s="1"/>
  <c r="V1347" i="5"/>
  <c r="I1347" i="5" s="1"/>
  <c r="B1347" i="5"/>
  <c r="B1346" i="5"/>
  <c r="AB1346" i="5" s="1"/>
  <c r="V1345" i="5"/>
  <c r="B1345" i="5"/>
  <c r="V1344" i="5"/>
  <c r="R1344" i="5" s="1"/>
  <c r="B1344" i="5"/>
  <c r="V1343" i="5"/>
  <c r="J1343" i="5" s="1"/>
  <c r="B1343" i="5"/>
  <c r="B1342" i="5"/>
  <c r="AB1342" i="5" s="1"/>
  <c r="V1341" i="5"/>
  <c r="B1341" i="5"/>
  <c r="B1340" i="5"/>
  <c r="V1339" i="5"/>
  <c r="J1339" i="5" s="1"/>
  <c r="B1339" i="5"/>
  <c r="B1338" i="5"/>
  <c r="AB1338" i="5" s="1"/>
  <c r="V1337" i="5"/>
  <c r="G1337" i="5" s="1"/>
  <c r="B1337" i="5"/>
  <c r="V1336" i="5"/>
  <c r="B1336" i="5"/>
  <c r="V1335" i="5"/>
  <c r="B1335" i="5"/>
  <c r="B1334" i="5"/>
  <c r="AB1334" i="5" s="1"/>
  <c r="V1333" i="5"/>
  <c r="I1333" i="5" s="1"/>
  <c r="B1333" i="5"/>
  <c r="B1332" i="5"/>
  <c r="V1331" i="5"/>
  <c r="B1331" i="5"/>
  <c r="B1330" i="5"/>
  <c r="V1329" i="5"/>
  <c r="B1329" i="5"/>
  <c r="B1328" i="5"/>
  <c r="V1327" i="5"/>
  <c r="B1327" i="5"/>
  <c r="B1326" i="5"/>
  <c r="AB1326" i="5" s="1"/>
  <c r="V1325" i="5"/>
  <c r="B1325" i="5"/>
  <c r="B1324" i="5"/>
  <c r="V1323" i="5"/>
  <c r="B1323" i="5"/>
  <c r="B1322" i="5"/>
  <c r="AB1322" i="5" s="1"/>
  <c r="V1321" i="5"/>
  <c r="J1321" i="5" s="1"/>
  <c r="B1321" i="5"/>
  <c r="V1320" i="5"/>
  <c r="B1320" i="5"/>
  <c r="V1319" i="5"/>
  <c r="B1319" i="5"/>
  <c r="B1318" i="5"/>
  <c r="AB1318" i="5" s="1"/>
  <c r="V1317" i="5"/>
  <c r="J1317" i="5" s="1"/>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B1303" i="5"/>
  <c r="B1302" i="5"/>
  <c r="AB1302" i="5" s="1"/>
  <c r="V1301" i="5"/>
  <c r="B1301" i="5"/>
  <c r="B1300" i="5"/>
  <c r="V1299" i="5"/>
  <c r="B1299" i="5"/>
  <c r="B1298" i="5"/>
  <c r="AB1298" i="5" s="1"/>
  <c r="V1297" i="5"/>
  <c r="F1297" i="5" s="1"/>
  <c r="B1297" i="5"/>
  <c r="V1296" i="5"/>
  <c r="R1296" i="5" s="1"/>
  <c r="B1296" i="5"/>
  <c r="V1295" i="5"/>
  <c r="B1295" i="5"/>
  <c r="B1294" i="5"/>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B1267" i="5"/>
  <c r="B1266" i="5"/>
  <c r="AB1266" i="5" s="1"/>
  <c r="B1265" i="5"/>
  <c r="V1264" i="5"/>
  <c r="B1264" i="5"/>
  <c r="V1263" i="5"/>
  <c r="E1263" i="5" s="1"/>
  <c r="X1263" i="5" s="1"/>
  <c r="B1263" i="5"/>
  <c r="B1262" i="5"/>
  <c r="B1261" i="5"/>
  <c r="B1260" i="5"/>
  <c r="S1260" i="5" s="1"/>
  <c r="V1259" i="5"/>
  <c r="H1259" i="5" s="1"/>
  <c r="B1259" i="5"/>
  <c r="B1258" i="5"/>
  <c r="B1257" i="5"/>
  <c r="B1256" i="5"/>
  <c r="V1255" i="5"/>
  <c r="J1255" i="5" s="1"/>
  <c r="B1255" i="5"/>
  <c r="B1254" i="5"/>
  <c r="AB1254" i="5" s="1"/>
  <c r="B1253" i="5"/>
  <c r="B1252" i="5"/>
  <c r="V1251" i="5"/>
  <c r="B1251" i="5"/>
  <c r="B1250" i="5"/>
  <c r="AB1250" i="5" s="1"/>
  <c r="B1249" i="5"/>
  <c r="B1248" i="5"/>
  <c r="S1248" i="5" s="1"/>
  <c r="V1247" i="5"/>
  <c r="J1247" i="5" s="1"/>
  <c r="B1247" i="5"/>
  <c r="B1246" i="5"/>
  <c r="AB1246" i="5" s="1"/>
  <c r="B1245" i="5"/>
  <c r="B1244" i="5"/>
  <c r="V1243" i="5"/>
  <c r="B1243" i="5"/>
  <c r="B1242" i="5"/>
  <c r="B1241" i="5"/>
  <c r="V1240" i="5"/>
  <c r="B1240" i="5"/>
  <c r="V1239" i="5"/>
  <c r="J1239" i="5" s="1"/>
  <c r="B1239" i="5"/>
  <c r="B1238" i="5"/>
  <c r="AB1238" i="5" s="1"/>
  <c r="B1237" i="5"/>
  <c r="B1236" i="5"/>
  <c r="AB1236" i="5" s="1"/>
  <c r="V1235" i="5"/>
  <c r="B1235" i="5"/>
  <c r="B1234" i="5"/>
  <c r="AB1234" i="5" s="1"/>
  <c r="B1233" i="5"/>
  <c r="V1232" i="5"/>
  <c r="R1232" i="5" s="1"/>
  <c r="B1232" i="5"/>
  <c r="V1231" i="5"/>
  <c r="E1231" i="5" s="1"/>
  <c r="X1231" i="5" s="1"/>
  <c r="B1231" i="5"/>
  <c r="B1230" i="5"/>
  <c r="AB1230" i="5" s="1"/>
  <c r="B1229" i="5"/>
  <c r="B1228" i="5"/>
  <c r="V1227" i="5"/>
  <c r="E1227" i="5" s="1"/>
  <c r="X1227" i="5" s="1"/>
  <c r="B1227" i="5"/>
  <c r="B1226" i="5"/>
  <c r="AB1226" i="5" s="1"/>
  <c r="B1225" i="5"/>
  <c r="V1224" i="5"/>
  <c r="B1224" i="5"/>
  <c r="S1224" i="5" s="1"/>
  <c r="V1223" i="5"/>
  <c r="B1223" i="5"/>
  <c r="B1222" i="5"/>
  <c r="B1221" i="5"/>
  <c r="B1220" i="5"/>
  <c r="V1219" i="5"/>
  <c r="H1219" i="5" s="1"/>
  <c r="B1219" i="5"/>
  <c r="B1218" i="5"/>
  <c r="AB1218" i="5" s="1"/>
  <c r="B1217" i="5"/>
  <c r="B1216" i="5"/>
  <c r="V1215" i="5"/>
  <c r="E1215" i="5" s="1"/>
  <c r="X1215" i="5" s="1"/>
  <c r="B1215" i="5"/>
  <c r="B1214" i="5"/>
  <c r="AB1214" i="5" s="1"/>
  <c r="B1213" i="5"/>
  <c r="B1212" i="5"/>
  <c r="S1212" i="5" s="1"/>
  <c r="V1211" i="5"/>
  <c r="B1211" i="5"/>
  <c r="B1210" i="5"/>
  <c r="AB1210" i="5" s="1"/>
  <c r="B1209" i="5"/>
  <c r="V1208" i="5"/>
  <c r="R1208" i="5" s="1"/>
  <c r="B1208" i="5"/>
  <c r="V1207" i="5"/>
  <c r="J1207" i="5" s="1"/>
  <c r="B1207" i="5"/>
  <c r="B1206" i="5"/>
  <c r="AB1206" i="5" s="1"/>
  <c r="B1205" i="5"/>
  <c r="B1204" i="5"/>
  <c r="V1203" i="5"/>
  <c r="H1203" i="5" s="1"/>
  <c r="B1203" i="5"/>
  <c r="B1202" i="5"/>
  <c r="AB1202" i="5" s="1"/>
  <c r="B1201" i="5"/>
  <c r="V1200" i="5"/>
  <c r="B1200" i="5"/>
  <c r="V1199" i="5"/>
  <c r="B1199" i="5"/>
  <c r="B1198" i="5"/>
  <c r="B1197" i="5"/>
  <c r="B1196" i="5"/>
  <c r="V1195" i="5"/>
  <c r="E1195" i="5" s="1"/>
  <c r="X1195" i="5" s="1"/>
  <c r="B1195" i="5"/>
  <c r="B1194" i="5"/>
  <c r="AB1194" i="5" s="1"/>
  <c r="B1193" i="5"/>
  <c r="B1192" i="5"/>
  <c r="V1191" i="5"/>
  <c r="J1191" i="5" s="1"/>
  <c r="B1191" i="5"/>
  <c r="B1190" i="5"/>
  <c r="AB1190" i="5" s="1"/>
  <c r="B1189" i="5"/>
  <c r="B1188" i="5"/>
  <c r="V1187" i="5"/>
  <c r="E1187" i="5" s="1"/>
  <c r="X1187" i="5" s="1"/>
  <c r="B1187" i="5"/>
  <c r="B1186" i="5"/>
  <c r="AB1186" i="5" s="1"/>
  <c r="B1185" i="5"/>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B1173" i="5"/>
  <c r="B1172" i="5"/>
  <c r="V1171" i="5"/>
  <c r="B1171" i="5"/>
  <c r="S1171" i="5" s="1"/>
  <c r="B1170" i="5"/>
  <c r="V1169" i="5"/>
  <c r="B1169" i="5"/>
  <c r="B1168" i="5"/>
  <c r="V1167" i="5"/>
  <c r="B1167" i="5"/>
  <c r="B1166" i="5"/>
  <c r="V1165" i="5"/>
  <c r="E1165" i="5" s="1"/>
  <c r="X1165" i="5" s="1"/>
  <c r="B1165" i="5"/>
  <c r="T1165" i="5" s="1"/>
  <c r="B1164" i="5"/>
  <c r="V1163" i="5"/>
  <c r="B1163" i="5"/>
  <c r="T1163" i="5" s="1"/>
  <c r="V1162" i="5"/>
  <c r="R1162" i="5" s="1"/>
  <c r="B1162" i="5"/>
  <c r="V1161" i="5"/>
  <c r="E1161" i="5" s="1"/>
  <c r="X1161" i="5" s="1"/>
  <c r="B1161" i="5"/>
  <c r="S1161" i="5" s="1"/>
  <c r="V1160" i="5"/>
  <c r="G1160" i="5" s="1"/>
  <c r="B1160" i="5"/>
  <c r="V1159" i="5"/>
  <c r="B1159" i="5"/>
  <c r="S1159" i="5" s="1"/>
  <c r="V1158" i="5"/>
  <c r="B1158" i="5"/>
  <c r="V1157" i="5"/>
  <c r="E1157" i="5" s="1"/>
  <c r="X1157" i="5" s="1"/>
  <c r="B1157" i="5"/>
  <c r="T1157" i="5" s="1"/>
  <c r="B1156" i="5"/>
  <c r="V1155" i="5"/>
  <c r="B1155" i="5"/>
  <c r="V1154" i="5"/>
  <c r="R1154" i="5" s="1"/>
  <c r="B1154" i="5"/>
  <c r="V1153" i="5"/>
  <c r="E1153" i="5" s="1"/>
  <c r="X1153" i="5" s="1"/>
  <c r="B1153" i="5"/>
  <c r="V1152" i="5"/>
  <c r="H1152" i="5" s="1"/>
  <c r="B1152" i="5"/>
  <c r="V1151" i="5"/>
  <c r="B1151" i="5"/>
  <c r="V1150" i="5"/>
  <c r="B1150" i="5"/>
  <c r="V1149" i="5"/>
  <c r="E1149" i="5" s="1"/>
  <c r="X1149" i="5" s="1"/>
  <c r="B1149" i="5"/>
  <c r="T1149" i="5" s="1"/>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I1139" i="5" s="1"/>
  <c r="B1139" i="5"/>
  <c r="V1138" i="5"/>
  <c r="B1138" i="5"/>
  <c r="V1137" i="5"/>
  <c r="E1137" i="5" s="1"/>
  <c r="X1137" i="5" s="1"/>
  <c r="B1137" i="5"/>
  <c r="S1137" i="5" s="1"/>
  <c r="V1136" i="5"/>
  <c r="B1136" i="5"/>
  <c r="V1135" i="5"/>
  <c r="B1135" i="5"/>
  <c r="V1134" i="5"/>
  <c r="H1134" i="5" s="1"/>
  <c r="B1134" i="5"/>
  <c r="V1133" i="5"/>
  <c r="E1133" i="5" s="1"/>
  <c r="X1133" i="5" s="1"/>
  <c r="B1133" i="5"/>
  <c r="T1133" i="5" s="1"/>
  <c r="B1132" i="5"/>
  <c r="V1131" i="5"/>
  <c r="I1131" i="5" s="1"/>
  <c r="B1131" i="5"/>
  <c r="T1131" i="5" s="1"/>
  <c r="B1130" i="5"/>
  <c r="V1129" i="5"/>
  <c r="E1129" i="5" s="1"/>
  <c r="X1129" i="5" s="1"/>
  <c r="B1129" i="5"/>
  <c r="T1129" i="5" s="1"/>
  <c r="B1128" i="5"/>
  <c r="V1127" i="5"/>
  <c r="B1127" i="5"/>
  <c r="S1127" i="5" s="1"/>
  <c r="V1126" i="5"/>
  <c r="B1126" i="5"/>
  <c r="V1125" i="5"/>
  <c r="E1125" i="5" s="1"/>
  <c r="X1125" i="5" s="1"/>
  <c r="B1125" i="5"/>
  <c r="B1124" i="5"/>
  <c r="V1123" i="5"/>
  <c r="B1123" i="5"/>
  <c r="T1123" i="5" s="1"/>
  <c r="B1122" i="5"/>
  <c r="V1121" i="5"/>
  <c r="E1121" i="5" s="1"/>
  <c r="X1121" i="5" s="1"/>
  <c r="B1121" i="5"/>
  <c r="V1120" i="5"/>
  <c r="B1120" i="5"/>
  <c r="V1119" i="5"/>
  <c r="B1119" i="5"/>
  <c r="V1118" i="5"/>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E1111" i="5" s="1"/>
  <c r="X1111" i="5" s="1"/>
  <c r="B1111" i="5"/>
  <c r="V1110" i="5"/>
  <c r="B1110" i="5"/>
  <c r="V1109" i="5"/>
  <c r="E1109" i="5" s="1"/>
  <c r="X1109" i="5" s="1"/>
  <c r="B1109" i="5"/>
  <c r="T1109" i="5" s="1"/>
  <c r="B1108" i="5"/>
  <c r="V1107" i="5"/>
  <c r="B1107" i="5"/>
  <c r="T1107" i="5" s="1"/>
  <c r="B1106" i="5"/>
  <c r="AB1106" i="5" s="1"/>
  <c r="V1105" i="5"/>
  <c r="E1105" i="5" s="1"/>
  <c r="X1105" i="5" s="1"/>
  <c r="B1105" i="5"/>
  <c r="B1104" i="5"/>
  <c r="V1103" i="5"/>
  <c r="B1103" i="5"/>
  <c r="S1103" i="5" s="1"/>
  <c r="V1102" i="5"/>
  <c r="H1102" i="5" s="1"/>
  <c r="B1102" i="5"/>
  <c r="V1101" i="5"/>
  <c r="B1101" i="5"/>
  <c r="B1100" i="5"/>
  <c r="V1099" i="5"/>
  <c r="I1099" i="5" s="1"/>
  <c r="B1099" i="5"/>
  <c r="T1099" i="5" s="1"/>
  <c r="B1098" i="5"/>
  <c r="V1097" i="5"/>
  <c r="E1097" i="5" s="1"/>
  <c r="X1097" i="5" s="1"/>
  <c r="B1097" i="5"/>
  <c r="S1097" i="5" s="1"/>
  <c r="V1096" i="5"/>
  <c r="B1096" i="5"/>
  <c r="V1095" i="5"/>
  <c r="B1095" i="5"/>
  <c r="V1094" i="5"/>
  <c r="J1094" i="5" s="1"/>
  <c r="B1094" i="5"/>
  <c r="V1093" i="5"/>
  <c r="E1093" i="5" s="1"/>
  <c r="X1093" i="5" s="1"/>
  <c r="B1093" i="5"/>
  <c r="T1093" i="5" s="1"/>
  <c r="B1092" i="5"/>
  <c r="V1091" i="5"/>
  <c r="B1091" i="5"/>
  <c r="T1091" i="5" s="1"/>
  <c r="V1090" i="5"/>
  <c r="R1090" i="5" s="1"/>
  <c r="B1090" i="5"/>
  <c r="V1089" i="5"/>
  <c r="B1089" i="5"/>
  <c r="T1089" i="5" s="1"/>
  <c r="V1088" i="5"/>
  <c r="B1088" i="5"/>
  <c r="V1087" i="5"/>
  <c r="B1087" i="5"/>
  <c r="V1086" i="5"/>
  <c r="B1086" i="5"/>
  <c r="B1085" i="5"/>
  <c r="B1084" i="5"/>
  <c r="B1083" i="5"/>
  <c r="V1082" i="5"/>
  <c r="B1082" i="5"/>
  <c r="B1081" i="5"/>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B1067" i="5"/>
  <c r="V1066" i="5"/>
  <c r="J1066" i="5" s="1"/>
  <c r="B1066" i="5"/>
  <c r="B1065" i="5"/>
  <c r="V1064" i="5"/>
  <c r="B1064" i="5"/>
  <c r="B1063" i="5"/>
  <c r="T1063" i="5" s="1"/>
  <c r="V1062" i="5"/>
  <c r="B1062" i="5"/>
  <c r="AB1062" i="5" s="1"/>
  <c r="B1061" i="5"/>
  <c r="AB1061" i="5" s="1"/>
  <c r="B1060" i="5"/>
  <c r="B1059" i="5"/>
  <c r="V1058" i="5"/>
  <c r="B1058" i="5"/>
  <c r="B1057" i="5"/>
  <c r="S1057" i="5" s="1"/>
  <c r="V1056" i="5"/>
  <c r="F1056" i="5" s="1"/>
  <c r="B1056" i="5"/>
  <c r="AB1056" i="5" s="1"/>
  <c r="B1055" i="5"/>
  <c r="S1055" i="5" s="1"/>
  <c r="V1054" i="5"/>
  <c r="F1054" i="5" s="1"/>
  <c r="B1054" i="5"/>
  <c r="B1053" i="5"/>
  <c r="B1052" i="5"/>
  <c r="B1051" i="5"/>
  <c r="V1050" i="5"/>
  <c r="F1050" i="5" s="1"/>
  <c r="B1050" i="5"/>
  <c r="B1049" i="5"/>
  <c r="S1049" i="5" s="1"/>
  <c r="V1048" i="5"/>
  <c r="B1048" i="5"/>
  <c r="B1047" i="5"/>
  <c r="V1046" i="5"/>
  <c r="B1046" i="5"/>
  <c r="B1045" i="5"/>
  <c r="B1044" i="5"/>
  <c r="B1043" i="5"/>
  <c r="V1042" i="5"/>
  <c r="J1042" i="5" s="1"/>
  <c r="B1042" i="5"/>
  <c r="B1041" i="5"/>
  <c r="V1040" i="5"/>
  <c r="F1040" i="5" s="1"/>
  <c r="B1040" i="5"/>
  <c r="B1039" i="5"/>
  <c r="T1039" i="5" s="1"/>
  <c r="V1038" i="5"/>
  <c r="B1038" i="5"/>
  <c r="B1037" i="5"/>
  <c r="B1036" i="5"/>
  <c r="S1036" i="5" s="1"/>
  <c r="B1035" i="5"/>
  <c r="V1034" i="5"/>
  <c r="B1034" i="5"/>
  <c r="B1033" i="5"/>
  <c r="V1032" i="5"/>
  <c r="I1032" i="5" s="1"/>
  <c r="B1032" i="5"/>
  <c r="B1031" i="5"/>
  <c r="V1030" i="5"/>
  <c r="B1030" i="5"/>
  <c r="T1030" i="5" s="1"/>
  <c r="B1029" i="5"/>
  <c r="T1029" i="5" s="1"/>
  <c r="B1028" i="5"/>
  <c r="B1027" i="5"/>
  <c r="T1027" i="5" s="1"/>
  <c r="V1026" i="5"/>
  <c r="B1026" i="5"/>
  <c r="B1025" i="5"/>
  <c r="V1024" i="5"/>
  <c r="B1024" i="5"/>
  <c r="S1024" i="5" s="1"/>
  <c r="B1023" i="5"/>
  <c r="T1023" i="5" s="1"/>
  <c r="V1022" i="5"/>
  <c r="F1022" i="5" s="1"/>
  <c r="B1022" i="5"/>
  <c r="B1021" i="5"/>
  <c r="B1020" i="5"/>
  <c r="B1019" i="5"/>
  <c r="V1018" i="5"/>
  <c r="B1018" i="5"/>
  <c r="AB1018" i="5" s="1"/>
  <c r="B1017" i="5"/>
  <c r="S1017" i="5" s="1"/>
  <c r="V1016" i="5"/>
  <c r="B1016" i="5"/>
  <c r="B1015" i="5"/>
  <c r="V1014" i="5"/>
  <c r="B1014" i="5"/>
  <c r="B1013" i="5"/>
  <c r="B1012" i="5"/>
  <c r="T1012" i="5" s="1"/>
  <c r="B1011" i="5"/>
  <c r="T1011" i="5" s="1"/>
  <c r="V1010" i="5"/>
  <c r="F1010" i="5" s="1"/>
  <c r="B1010" i="5"/>
  <c r="B1009" i="5"/>
  <c r="V1008" i="5"/>
  <c r="B1008" i="5"/>
  <c r="B1007" i="5"/>
  <c r="V1006" i="5"/>
  <c r="B1006" i="5"/>
  <c r="B1005" i="5"/>
  <c r="S1005" i="5" s="1"/>
  <c r="B1004" i="5"/>
  <c r="B1003" i="5"/>
  <c r="V1002" i="5"/>
  <c r="F1002" i="5" s="1"/>
  <c r="B1002" i="5"/>
  <c r="B1001" i="5"/>
  <c r="V1000" i="5"/>
  <c r="B1000" i="5"/>
  <c r="B999" i="5"/>
  <c r="V998" i="5"/>
  <c r="G998" i="5" s="1"/>
  <c r="B998" i="5"/>
  <c r="AB998" i="5" s="1"/>
  <c r="B997" i="5"/>
  <c r="T997" i="5" s="1"/>
  <c r="B996" i="5"/>
  <c r="B995" i="5"/>
  <c r="V994" i="5"/>
  <c r="B994" i="5"/>
  <c r="B993" i="5"/>
  <c r="S993" i="5" s="1"/>
  <c r="V992" i="5"/>
  <c r="F992" i="5" s="1"/>
  <c r="B992" i="5"/>
  <c r="AB992" i="5" s="1"/>
  <c r="B991" i="5"/>
  <c r="T991" i="5" s="1"/>
  <c r="V990" i="5"/>
  <c r="B990" i="5"/>
  <c r="B989" i="5"/>
  <c r="B988" i="5"/>
  <c r="B987" i="5"/>
  <c r="T987" i="5" s="1"/>
  <c r="V986" i="5"/>
  <c r="B986" i="5"/>
  <c r="B985" i="5"/>
  <c r="V984" i="5"/>
  <c r="G984" i="5" s="1"/>
  <c r="B984" i="5"/>
  <c r="B983" i="5"/>
  <c r="V982" i="5"/>
  <c r="B982" i="5"/>
  <c r="B981" i="5"/>
  <c r="AB981" i="5" s="1"/>
  <c r="B980" i="5"/>
  <c r="B979" i="5"/>
  <c r="V978" i="5"/>
  <c r="F978" i="5" s="1"/>
  <c r="B978" i="5"/>
  <c r="B977" i="5"/>
  <c r="V976" i="5"/>
  <c r="F976" i="5" s="1"/>
  <c r="B976" i="5"/>
  <c r="B975" i="5"/>
  <c r="V974" i="5"/>
  <c r="F974" i="5" s="1"/>
  <c r="B974" i="5"/>
  <c r="B973" i="5"/>
  <c r="B972" i="5"/>
  <c r="B971" i="5"/>
  <c r="V970" i="5"/>
  <c r="B970" i="5"/>
  <c r="B969" i="5"/>
  <c r="S969" i="5" s="1"/>
  <c r="V968" i="5"/>
  <c r="B968" i="5"/>
  <c r="B967" i="5"/>
  <c r="S967" i="5" s="1"/>
  <c r="V966" i="5"/>
  <c r="B966" i="5"/>
  <c r="B965" i="5"/>
  <c r="T965" i="5" s="1"/>
  <c r="B964" i="5"/>
  <c r="B963" i="5"/>
  <c r="V962" i="5"/>
  <c r="B962" i="5"/>
  <c r="V961" i="5"/>
  <c r="B961" i="5"/>
  <c r="B960" i="5"/>
  <c r="B959" i="5"/>
  <c r="S959" i="5" s="1"/>
  <c r="B958" i="5"/>
  <c r="B957" i="5"/>
  <c r="B956" i="5"/>
  <c r="B955" i="5"/>
  <c r="S955" i="5" s="1"/>
  <c r="V954" i="5"/>
  <c r="H954" i="5" s="1"/>
  <c r="B954" i="5"/>
  <c r="B953" i="5"/>
  <c r="V952" i="5"/>
  <c r="B952" i="5"/>
  <c r="B951" i="5"/>
  <c r="S951" i="5" s="1"/>
  <c r="B950" i="5"/>
  <c r="B949" i="5"/>
  <c r="T949" i="5" s="1"/>
  <c r="B948" i="5"/>
  <c r="AB948" i="5" s="1"/>
  <c r="B947" i="5"/>
  <c r="V946" i="5"/>
  <c r="B946" i="5"/>
  <c r="B945" i="5"/>
  <c r="V944" i="5"/>
  <c r="H944" i="5" s="1"/>
  <c r="B944" i="5"/>
  <c r="B943" i="5"/>
  <c r="S943" i="5" s="1"/>
  <c r="V942" i="5"/>
  <c r="F942" i="5" s="1"/>
  <c r="B942" i="5"/>
  <c r="V941" i="5"/>
  <c r="B941" i="5"/>
  <c r="T941" i="5" s="1"/>
  <c r="B940" i="5"/>
  <c r="B939" i="5"/>
  <c r="B938" i="5"/>
  <c r="V937" i="5"/>
  <c r="R937" i="5" s="1"/>
  <c r="B937" i="5"/>
  <c r="V936" i="5"/>
  <c r="B936" i="5"/>
  <c r="B935" i="5"/>
  <c r="S935" i="5" s="1"/>
  <c r="V934" i="5"/>
  <c r="B934" i="5"/>
  <c r="V933" i="5"/>
  <c r="R933" i="5" s="1"/>
  <c r="B933" i="5"/>
  <c r="S933" i="5" s="1"/>
  <c r="B932" i="5"/>
  <c r="B931" i="5"/>
  <c r="B930" i="5"/>
  <c r="B929" i="5"/>
  <c r="V928" i="5"/>
  <c r="E928" i="5" s="1"/>
  <c r="X928" i="5" s="1"/>
  <c r="B928" i="5"/>
  <c r="B927" i="5"/>
  <c r="S927" i="5" s="1"/>
  <c r="B926" i="5"/>
  <c r="B925" i="5"/>
  <c r="T925" i="5" s="1"/>
  <c r="B924" i="5"/>
  <c r="B923" i="5"/>
  <c r="B922" i="5"/>
  <c r="B921" i="5"/>
  <c r="T921" i="5" s="1"/>
  <c r="B920" i="5"/>
  <c r="B919" i="5"/>
  <c r="S919" i="5" s="1"/>
  <c r="V918" i="5"/>
  <c r="F918" i="5" s="1"/>
  <c r="B918" i="5"/>
  <c r="V917" i="5"/>
  <c r="B917" i="5"/>
  <c r="B916" i="5"/>
  <c r="B915" i="5"/>
  <c r="B914" i="5"/>
  <c r="B913" i="5"/>
  <c r="B912" i="5"/>
  <c r="B911" i="5"/>
  <c r="S911" i="5" s="1"/>
  <c r="V910" i="5"/>
  <c r="G910" i="5" s="1"/>
  <c r="B910" i="5"/>
  <c r="T910" i="5" s="1"/>
  <c r="V909" i="5"/>
  <c r="R909" i="5" s="1"/>
  <c r="B909" i="5"/>
  <c r="T909" i="5" s="1"/>
  <c r="B908" i="5"/>
  <c r="B907" i="5"/>
  <c r="S907" i="5" s="1"/>
  <c r="B906" i="5"/>
  <c r="AB906" i="5" s="1"/>
  <c r="V905" i="5"/>
  <c r="B905" i="5"/>
  <c r="B904" i="5"/>
  <c r="B903" i="5"/>
  <c r="S903" i="5" s="1"/>
  <c r="B902" i="5"/>
  <c r="V901" i="5"/>
  <c r="R901" i="5" s="1"/>
  <c r="B901" i="5"/>
  <c r="B900" i="5"/>
  <c r="B899" i="5"/>
  <c r="S899" i="5" s="1"/>
  <c r="V898" i="5"/>
  <c r="B898" i="5"/>
  <c r="AB898" i="5" s="1"/>
  <c r="B897" i="5"/>
  <c r="T897" i="5" s="1"/>
  <c r="V896" i="5"/>
  <c r="I896" i="5" s="1"/>
  <c r="B896" i="5"/>
  <c r="B895" i="5"/>
  <c r="S895" i="5" s="1"/>
  <c r="V894" i="5"/>
  <c r="H894" i="5" s="1"/>
  <c r="B894" i="5"/>
  <c r="V893" i="5"/>
  <c r="B893" i="5"/>
  <c r="T893" i="5" s="1"/>
  <c r="B892" i="5"/>
  <c r="B891" i="5"/>
  <c r="B890" i="5"/>
  <c r="B889" i="5"/>
  <c r="T889" i="5" s="1"/>
  <c r="B888" i="5"/>
  <c r="B887" i="5"/>
  <c r="S887" i="5" s="1"/>
  <c r="V886" i="5"/>
  <c r="H886" i="5" s="1"/>
  <c r="B886" i="5"/>
  <c r="B885" i="5"/>
  <c r="B884" i="5"/>
  <c r="B883" i="5"/>
  <c r="S883" i="5" s="1"/>
  <c r="V882" i="5"/>
  <c r="I882" i="5" s="1"/>
  <c r="B882" i="5"/>
  <c r="B881" i="5"/>
  <c r="T881" i="5" s="1"/>
  <c r="V880" i="5"/>
  <c r="B880" i="5"/>
  <c r="B879" i="5"/>
  <c r="S879" i="5" s="1"/>
  <c r="V878" i="5"/>
  <c r="F878" i="5" s="1"/>
  <c r="B878" i="5"/>
  <c r="V877" i="5"/>
  <c r="B877" i="5"/>
  <c r="T877" i="5" s="1"/>
  <c r="B876" i="5"/>
  <c r="B875" i="5"/>
  <c r="B874" i="5"/>
  <c r="V873" i="5"/>
  <c r="B873" i="5"/>
  <c r="V872" i="5"/>
  <c r="I872" i="5" s="1"/>
  <c r="B872" i="5"/>
  <c r="B871" i="5"/>
  <c r="S871" i="5" s="1"/>
  <c r="V870" i="5"/>
  <c r="R870" i="5" s="1"/>
  <c r="B870" i="5"/>
  <c r="B869" i="5"/>
  <c r="B868" i="5"/>
  <c r="B867" i="5"/>
  <c r="B866" i="5"/>
  <c r="B865" i="5"/>
  <c r="T865" i="5" s="1"/>
  <c r="V864" i="5"/>
  <c r="B864" i="5"/>
  <c r="B863" i="5"/>
  <c r="S863" i="5" s="1"/>
  <c r="V862" i="5"/>
  <c r="B862" i="5"/>
  <c r="V861" i="5"/>
  <c r="B861" i="5"/>
  <c r="S861" i="5" s="1"/>
  <c r="B860" i="5"/>
  <c r="B859" i="5"/>
  <c r="S859" i="5" s="1"/>
  <c r="B858" i="5"/>
  <c r="B857" i="5"/>
  <c r="T857" i="5" s="1"/>
  <c r="B856" i="5"/>
  <c r="B855" i="5"/>
  <c r="S855" i="5" s="1"/>
  <c r="V854" i="5"/>
  <c r="B854" i="5"/>
  <c r="V853" i="5"/>
  <c r="B853" i="5"/>
  <c r="T853" i="5" s="1"/>
  <c r="B852" i="5"/>
  <c r="B851" i="5"/>
  <c r="B850" i="5"/>
  <c r="B849" i="5"/>
  <c r="S849" i="5" s="1"/>
  <c r="V848" i="5"/>
  <c r="E848" i="5" s="1"/>
  <c r="X848" i="5" s="1"/>
  <c r="B848" i="5"/>
  <c r="B847" i="5"/>
  <c r="S847" i="5" s="1"/>
  <c r="B846" i="5"/>
  <c r="B845" i="5"/>
  <c r="B844" i="5"/>
  <c r="B843" i="5"/>
  <c r="B842" i="5"/>
  <c r="V841" i="5"/>
  <c r="R841" i="5" s="1"/>
  <c r="B841" i="5"/>
  <c r="T841" i="5" s="1"/>
  <c r="B840" i="5"/>
  <c r="B839" i="5"/>
  <c r="S839" i="5" s="1"/>
  <c r="B838" i="5"/>
  <c r="V837" i="5"/>
  <c r="B837" i="5"/>
  <c r="B836" i="5"/>
  <c r="B835" i="5"/>
  <c r="B834" i="5"/>
  <c r="V833" i="5"/>
  <c r="B833" i="5"/>
  <c r="T833" i="5" s="1"/>
  <c r="V832" i="5"/>
  <c r="H832" i="5" s="1"/>
  <c r="B832" i="5"/>
  <c r="B831" i="5"/>
  <c r="S831" i="5" s="1"/>
  <c r="B830" i="5"/>
  <c r="B829" i="5"/>
  <c r="B828" i="5"/>
  <c r="B827" i="5"/>
  <c r="S827" i="5" s="1"/>
  <c r="V826" i="5"/>
  <c r="R826" i="5" s="1"/>
  <c r="B826" i="5"/>
  <c r="V825" i="5"/>
  <c r="B825" i="5"/>
  <c r="V824" i="5"/>
  <c r="B824" i="5"/>
  <c r="B823" i="5"/>
  <c r="S823" i="5" s="1"/>
  <c r="B822" i="5"/>
  <c r="B821" i="5"/>
  <c r="T821" i="5" s="1"/>
  <c r="B820" i="5"/>
  <c r="B819" i="5"/>
  <c r="AB819" i="5" s="1"/>
  <c r="B818" i="5"/>
  <c r="B817" i="5"/>
  <c r="B816" i="5"/>
  <c r="B815" i="5"/>
  <c r="S815" i="5" s="1"/>
  <c r="B814" i="5"/>
  <c r="V813" i="5"/>
  <c r="B813" i="5"/>
  <c r="T813" i="5" s="1"/>
  <c r="B812" i="5"/>
  <c r="B811" i="5"/>
  <c r="V810" i="5"/>
  <c r="B810" i="5"/>
  <c r="B809" i="5"/>
  <c r="T809" i="5" s="1"/>
  <c r="V808" i="5"/>
  <c r="I808" i="5" s="1"/>
  <c r="B808" i="5"/>
  <c r="B807" i="5"/>
  <c r="S807" i="5" s="1"/>
  <c r="V806" i="5"/>
  <c r="E806" i="5" s="1"/>
  <c r="X806" i="5" s="1"/>
  <c r="B806" i="5"/>
  <c r="AB806" i="5" s="1"/>
  <c r="V805" i="5"/>
  <c r="R805" i="5" s="1"/>
  <c r="B805" i="5"/>
  <c r="T805" i="5" s="1"/>
  <c r="B804" i="5"/>
  <c r="B803" i="5"/>
  <c r="AB803" i="5" s="1"/>
  <c r="B802" i="5"/>
  <c r="B801" i="5"/>
  <c r="T801" i="5" s="1"/>
  <c r="V800" i="5"/>
  <c r="B800" i="5"/>
  <c r="B799" i="5"/>
  <c r="S799" i="5" s="1"/>
  <c r="B798" i="5"/>
  <c r="B797" i="5"/>
  <c r="T797" i="5" s="1"/>
  <c r="B796" i="5"/>
  <c r="B795" i="5"/>
  <c r="S795" i="5" s="1"/>
  <c r="V794" i="5"/>
  <c r="I794" i="5" s="1"/>
  <c r="B794" i="5"/>
  <c r="B793" i="5"/>
  <c r="T793" i="5" s="1"/>
  <c r="V792" i="5"/>
  <c r="B792" i="5"/>
  <c r="B791" i="5"/>
  <c r="S791" i="5" s="1"/>
  <c r="V790" i="5"/>
  <c r="I790" i="5" s="1"/>
  <c r="B790" i="5"/>
  <c r="B789" i="5"/>
  <c r="B788" i="5"/>
  <c r="B787" i="5"/>
  <c r="AB787" i="5" s="1"/>
  <c r="B786" i="5"/>
  <c r="V785" i="5"/>
  <c r="R785" i="5" s="1"/>
  <c r="B785" i="5"/>
  <c r="V784" i="5"/>
  <c r="B784" i="5"/>
  <c r="B783" i="5"/>
  <c r="S783" i="5" s="1"/>
  <c r="B782" i="5"/>
  <c r="T782" i="5" s="1"/>
  <c r="V781" i="5"/>
  <c r="R781" i="5" s="1"/>
  <c r="B781" i="5"/>
  <c r="S781" i="5" s="1"/>
  <c r="B780" i="5"/>
  <c r="B779" i="5"/>
  <c r="S779" i="5" s="1"/>
  <c r="B778" i="5"/>
  <c r="B777" i="5"/>
  <c r="T777" i="5" s="1"/>
  <c r="V776" i="5"/>
  <c r="G776" i="5" s="1"/>
  <c r="B776" i="5"/>
  <c r="B775" i="5"/>
  <c r="B774" i="5"/>
  <c r="B773" i="5"/>
  <c r="B772" i="5"/>
  <c r="B771" i="5"/>
  <c r="S771" i="5" s="1"/>
  <c r="B770" i="5"/>
  <c r="B769" i="5"/>
  <c r="B768" i="5"/>
  <c r="V767" i="5"/>
  <c r="B767" i="5"/>
  <c r="B766" i="5"/>
  <c r="V765" i="5"/>
  <c r="F765" i="5" s="1"/>
  <c r="B765" i="5"/>
  <c r="S765" i="5" s="1"/>
  <c r="B764" i="5"/>
  <c r="V763" i="5"/>
  <c r="F763" i="5" s="1"/>
  <c r="B763" i="5"/>
  <c r="B762" i="5"/>
  <c r="V761" i="5"/>
  <c r="F761" i="5" s="1"/>
  <c r="B761" i="5"/>
  <c r="T761" i="5" s="1"/>
  <c r="B760" i="5"/>
  <c r="AB760" i="5" s="1"/>
  <c r="V759" i="5"/>
  <c r="J759" i="5" s="1"/>
  <c r="B759" i="5"/>
  <c r="T759" i="5" s="1"/>
  <c r="B758" i="5"/>
  <c r="V757" i="5"/>
  <c r="B757" i="5"/>
  <c r="S757" i="5" s="1"/>
  <c r="B756" i="5"/>
  <c r="S756" i="5" s="1"/>
  <c r="V755" i="5"/>
  <c r="B755" i="5"/>
  <c r="S755" i="5" s="1"/>
  <c r="B754" i="5"/>
  <c r="T754" i="5" s="1"/>
  <c r="V753" i="5"/>
  <c r="J753" i="5" s="1"/>
  <c r="B753" i="5"/>
  <c r="S753" i="5" s="1"/>
  <c r="B752" i="5"/>
  <c r="V751" i="5"/>
  <c r="B751" i="5"/>
  <c r="T751" i="5" s="1"/>
  <c r="B750" i="5"/>
  <c r="V749" i="5"/>
  <c r="B749" i="5"/>
  <c r="S749" i="5" s="1"/>
  <c r="B748" i="5"/>
  <c r="V747" i="5"/>
  <c r="J747" i="5" s="1"/>
  <c r="B747" i="5"/>
  <c r="B746" i="5"/>
  <c r="V745" i="5"/>
  <c r="B745" i="5"/>
  <c r="B744" i="5"/>
  <c r="V743" i="5"/>
  <c r="J743" i="5" s="1"/>
  <c r="B743" i="5"/>
  <c r="T743" i="5" s="1"/>
  <c r="B742" i="5"/>
  <c r="AB742" i="5" s="1"/>
  <c r="V741" i="5"/>
  <c r="B741" i="5"/>
  <c r="B740" i="5"/>
  <c r="T740" i="5" s="1"/>
  <c r="V739" i="5"/>
  <c r="J739" i="5" s="1"/>
  <c r="B739" i="5"/>
  <c r="B738" i="5"/>
  <c r="S738" i="5" s="1"/>
  <c r="V737" i="5"/>
  <c r="F737" i="5" s="1"/>
  <c r="B737" i="5"/>
  <c r="B736" i="5"/>
  <c r="V735" i="5"/>
  <c r="B735" i="5"/>
  <c r="T735" i="5" s="1"/>
  <c r="B734" i="5"/>
  <c r="V733" i="5"/>
  <c r="J733" i="5" s="1"/>
  <c r="B733" i="5"/>
  <c r="S733" i="5" s="1"/>
  <c r="B732" i="5"/>
  <c r="T732" i="5" s="1"/>
  <c r="V731" i="5"/>
  <c r="F731" i="5" s="1"/>
  <c r="B731" i="5"/>
  <c r="B730" i="5"/>
  <c r="V729" i="5"/>
  <c r="F729" i="5" s="1"/>
  <c r="B729" i="5"/>
  <c r="B728" i="5"/>
  <c r="T728" i="5" s="1"/>
  <c r="V727" i="5"/>
  <c r="J727" i="5" s="1"/>
  <c r="B727" i="5"/>
  <c r="T727" i="5" s="1"/>
  <c r="B726" i="5"/>
  <c r="S726" i="5" s="1"/>
  <c r="V725" i="5"/>
  <c r="G725" i="5" s="1"/>
  <c r="B725" i="5"/>
  <c r="B724" i="5"/>
  <c r="V723" i="5"/>
  <c r="B723" i="5"/>
  <c r="S723" i="5" s="1"/>
  <c r="B722" i="5"/>
  <c r="T722" i="5" s="1"/>
  <c r="V721" i="5"/>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B707" i="5"/>
  <c r="T707" i="5" s="1"/>
  <c r="B706" i="5"/>
  <c r="S706" i="5" s="1"/>
  <c r="V705" i="5"/>
  <c r="F705" i="5" s="1"/>
  <c r="B705" i="5"/>
  <c r="B704" i="5"/>
  <c r="V703" i="5"/>
  <c r="B703" i="5"/>
  <c r="B702" i="5"/>
  <c r="V701" i="5"/>
  <c r="J701" i="5" s="1"/>
  <c r="B701" i="5"/>
  <c r="S701" i="5" s="1"/>
  <c r="B700" i="5"/>
  <c r="S700" i="5" s="1"/>
  <c r="V699" i="5"/>
  <c r="F699" i="5" s="1"/>
  <c r="B699" i="5"/>
  <c r="B698" i="5"/>
  <c r="V697" i="5"/>
  <c r="B697" i="5"/>
  <c r="B696" i="5"/>
  <c r="AB696" i="5" s="1"/>
  <c r="V695" i="5"/>
  <c r="J695" i="5" s="1"/>
  <c r="B695" i="5"/>
  <c r="B694" i="5"/>
  <c r="S694" i="5" s="1"/>
  <c r="V693" i="5"/>
  <c r="B693" i="5"/>
  <c r="B692" i="5"/>
  <c r="T692" i="5" s="1"/>
  <c r="V691" i="5"/>
  <c r="B691" i="5"/>
  <c r="S691" i="5" s="1"/>
  <c r="B690" i="5"/>
  <c r="V689" i="5"/>
  <c r="F689" i="5" s="1"/>
  <c r="B689" i="5"/>
  <c r="S689" i="5" s="1"/>
  <c r="B688" i="5"/>
  <c r="V687" i="5"/>
  <c r="B687" i="5"/>
  <c r="T687" i="5" s="1"/>
  <c r="B686" i="5"/>
  <c r="T686" i="5" s="1"/>
  <c r="V685" i="5"/>
  <c r="F685" i="5" s="1"/>
  <c r="B685" i="5"/>
  <c r="S685" i="5" s="1"/>
  <c r="B684" i="5"/>
  <c r="V683" i="5"/>
  <c r="B683" i="5"/>
  <c r="B682" i="5"/>
  <c r="V681" i="5"/>
  <c r="F681" i="5" s="1"/>
  <c r="B681" i="5"/>
  <c r="T681" i="5" s="1"/>
  <c r="B680" i="5"/>
  <c r="T680" i="5" s="1"/>
  <c r="V679" i="5"/>
  <c r="J679" i="5" s="1"/>
  <c r="B679" i="5"/>
  <c r="T679" i="5" s="1"/>
  <c r="B678" i="5"/>
  <c r="T678" i="5" s="1"/>
  <c r="V677" i="5"/>
  <c r="B677" i="5"/>
  <c r="B676" i="5"/>
  <c r="T676" i="5" s="1"/>
  <c r="V675" i="5"/>
  <c r="J675" i="5" s="1"/>
  <c r="B675" i="5"/>
  <c r="B674" i="5"/>
  <c r="S674" i="5" s="1"/>
  <c r="V673" i="5"/>
  <c r="F673" i="5" s="1"/>
  <c r="B673" i="5"/>
  <c r="B672" i="5"/>
  <c r="V671" i="5"/>
  <c r="B671" i="5"/>
  <c r="B670" i="5"/>
  <c r="V669" i="5"/>
  <c r="J669" i="5" s="1"/>
  <c r="B669" i="5"/>
  <c r="S669" i="5" s="1"/>
  <c r="B668" i="5"/>
  <c r="T668" i="5" s="1"/>
  <c r="V667" i="5"/>
  <c r="B667" i="5"/>
  <c r="V666" i="5"/>
  <c r="B666" i="5"/>
  <c r="AB666" i="5" s="1"/>
  <c r="V665" i="5"/>
  <c r="H665" i="5" s="1"/>
  <c r="B665" i="5"/>
  <c r="S665" i="5" s="1"/>
  <c r="V664" i="5"/>
  <c r="B664" i="5"/>
  <c r="S664" i="5" s="1"/>
  <c r="V663" i="5"/>
  <c r="B663" i="5"/>
  <c r="B662" i="5"/>
  <c r="B661" i="5"/>
  <c r="B660" i="5"/>
  <c r="T660" i="5" s="1"/>
  <c r="B659" i="5"/>
  <c r="V658" i="5"/>
  <c r="F658" i="5" s="1"/>
  <c r="B658" i="5"/>
  <c r="T658" i="5" s="1"/>
  <c r="V657" i="5"/>
  <c r="B657" i="5"/>
  <c r="V656" i="5"/>
  <c r="B656" i="5"/>
  <c r="S656" i="5" s="1"/>
  <c r="V655" i="5"/>
  <c r="B655" i="5"/>
  <c r="S655" i="5" s="1"/>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T643" i="5" s="1"/>
  <c r="V642" i="5"/>
  <c r="I642" i="5" s="1"/>
  <c r="B642" i="5"/>
  <c r="T642" i="5" s="1"/>
  <c r="V641" i="5"/>
  <c r="B641" i="5"/>
  <c r="S641" i="5" s="1"/>
  <c r="V640" i="5"/>
  <c r="B640" i="5"/>
  <c r="V639" i="5"/>
  <c r="F639" i="5" s="1"/>
  <c r="B639" i="5"/>
  <c r="T639" i="5" s="1"/>
  <c r="V638" i="5"/>
  <c r="J638" i="5" s="1"/>
  <c r="B638" i="5"/>
  <c r="B637" i="5"/>
  <c r="B636" i="5"/>
  <c r="S636" i="5" s="1"/>
  <c r="B635" i="5"/>
  <c r="S635" i="5" s="1"/>
  <c r="V634" i="5"/>
  <c r="F634" i="5" s="1"/>
  <c r="B634" i="5"/>
  <c r="T634" i="5" s="1"/>
  <c r="V633" i="5"/>
  <c r="B633" i="5"/>
  <c r="S633" i="5" s="1"/>
  <c r="V632" i="5"/>
  <c r="B632" i="5"/>
  <c r="V631" i="5"/>
  <c r="B631" i="5"/>
  <c r="S631" i="5" s="1"/>
  <c r="V630" i="5"/>
  <c r="H630" i="5" s="1"/>
  <c r="B630" i="5"/>
  <c r="T630" i="5" s="1"/>
  <c r="B629" i="5"/>
  <c r="S629" i="5" s="1"/>
  <c r="B628" i="5"/>
  <c r="T628" i="5" s="1"/>
  <c r="B627" i="5"/>
  <c r="V626" i="5"/>
  <c r="B626" i="5"/>
  <c r="V625" i="5"/>
  <c r="B625" i="5"/>
  <c r="B624" i="5"/>
  <c r="V623" i="5"/>
  <c r="B623" i="5"/>
  <c r="AB623" i="5" s="1"/>
  <c r="V622" i="5"/>
  <c r="B622" i="5"/>
  <c r="B621" i="5"/>
  <c r="B620" i="5"/>
  <c r="B619" i="5"/>
  <c r="S619" i="5" s="1"/>
  <c r="V618" i="5"/>
  <c r="B618" i="5"/>
  <c r="T618" i="5" s="1"/>
  <c r="V617" i="5"/>
  <c r="H617" i="5" s="1"/>
  <c r="B617" i="5"/>
  <c r="V616" i="5"/>
  <c r="G616" i="5" s="1"/>
  <c r="B616" i="5"/>
  <c r="V615" i="5"/>
  <c r="F615" i="5" s="1"/>
  <c r="B615" i="5"/>
  <c r="V614" i="5"/>
  <c r="H614" i="5" s="1"/>
  <c r="B614" i="5"/>
  <c r="T614" i="5" s="1"/>
  <c r="B613" i="5"/>
  <c r="S613" i="5" s="1"/>
  <c r="B612" i="5"/>
  <c r="B611" i="5"/>
  <c r="T611" i="5" s="1"/>
  <c r="V610" i="5"/>
  <c r="B610" i="5"/>
  <c r="T610" i="5" s="1"/>
  <c r="V609" i="5"/>
  <c r="B609" i="5"/>
  <c r="S609" i="5" s="1"/>
  <c r="V608" i="5"/>
  <c r="B608" i="5"/>
  <c r="S608" i="5" s="1"/>
  <c r="V607" i="5"/>
  <c r="B607" i="5"/>
  <c r="V606" i="5"/>
  <c r="I606" i="5" s="1"/>
  <c r="B606" i="5"/>
  <c r="S606" i="5" s="1"/>
  <c r="B605" i="5"/>
  <c r="S605" i="5" s="1"/>
  <c r="B604" i="5"/>
  <c r="B603" i="5"/>
  <c r="V602" i="5"/>
  <c r="F602" i="5" s="1"/>
  <c r="B602" i="5"/>
  <c r="V601" i="5"/>
  <c r="B601" i="5"/>
  <c r="V600" i="5"/>
  <c r="B600" i="5"/>
  <c r="V599" i="5"/>
  <c r="F599" i="5" s="1"/>
  <c r="B599" i="5"/>
  <c r="S599" i="5" s="1"/>
  <c r="V598" i="5"/>
  <c r="H598" i="5" s="1"/>
  <c r="B598" i="5"/>
  <c r="B597" i="5"/>
  <c r="B596" i="5"/>
  <c r="B595" i="5"/>
  <c r="AB595" i="5" s="1"/>
  <c r="V594" i="5"/>
  <c r="F594" i="5" s="1"/>
  <c r="B594" i="5"/>
  <c r="T594" i="5" s="1"/>
  <c r="V593" i="5"/>
  <c r="B593" i="5"/>
  <c r="B592" i="5"/>
  <c r="V591" i="5"/>
  <c r="B591" i="5"/>
  <c r="B590" i="5"/>
  <c r="T590" i="5" s="1"/>
  <c r="B589" i="5"/>
  <c r="S589" i="5" s="1"/>
  <c r="B588" i="5"/>
  <c r="B587" i="5"/>
  <c r="S587" i="5" s="1"/>
  <c r="V586" i="5"/>
  <c r="I586" i="5" s="1"/>
  <c r="B586" i="5"/>
  <c r="V585" i="5"/>
  <c r="F585" i="5" s="1"/>
  <c r="B585" i="5"/>
  <c r="S585" i="5" s="1"/>
  <c r="V584" i="5"/>
  <c r="B584" i="5"/>
  <c r="T584" i="5" s="1"/>
  <c r="V583" i="5"/>
  <c r="J583" i="5" s="1"/>
  <c r="B583" i="5"/>
  <c r="T583" i="5" s="1"/>
  <c r="V582" i="5"/>
  <c r="H582" i="5" s="1"/>
  <c r="B582" i="5"/>
  <c r="B581" i="5"/>
  <c r="B580" i="5"/>
  <c r="T580" i="5" s="1"/>
  <c r="B579" i="5"/>
  <c r="T579" i="5" s="1"/>
  <c r="V578" i="5"/>
  <c r="F578" i="5" s="1"/>
  <c r="B578" i="5"/>
  <c r="T578" i="5" s="1"/>
  <c r="V577" i="5"/>
  <c r="B577" i="5"/>
  <c r="T577" i="5" s="1"/>
  <c r="V576" i="5"/>
  <c r="B576" i="5"/>
  <c r="V575" i="5"/>
  <c r="B575" i="5"/>
  <c r="V574" i="5"/>
  <c r="H574" i="5" s="1"/>
  <c r="B574" i="5"/>
  <c r="S574" i="5" s="1"/>
  <c r="V573" i="5"/>
  <c r="B573" i="5"/>
  <c r="B572" i="5"/>
  <c r="B571" i="5"/>
  <c r="V570" i="5"/>
  <c r="B570" i="5"/>
  <c r="V569" i="5"/>
  <c r="B569" i="5"/>
  <c r="V568" i="5"/>
  <c r="B568" i="5"/>
  <c r="T568" i="5" s="1"/>
  <c r="V567" i="5"/>
  <c r="B567" i="5"/>
  <c r="V566" i="5"/>
  <c r="B566" i="5"/>
  <c r="B565" i="5"/>
  <c r="B564" i="5"/>
  <c r="B563" i="5"/>
  <c r="AB563" i="5" s="1"/>
  <c r="V562" i="5"/>
  <c r="E562" i="5" s="1"/>
  <c r="X562" i="5" s="1"/>
  <c r="B562" i="5"/>
  <c r="V561" i="5"/>
  <c r="B561" i="5"/>
  <c r="B560" i="5"/>
  <c r="V559" i="5"/>
  <c r="H559" i="5" s="1"/>
  <c r="B559" i="5"/>
  <c r="S559" i="5" s="1"/>
  <c r="V558" i="5"/>
  <c r="R558" i="5" s="1"/>
  <c r="B558" i="5"/>
  <c r="T558" i="5" s="1"/>
  <c r="B557" i="5"/>
  <c r="B556" i="5"/>
  <c r="B555" i="5"/>
  <c r="V554" i="5"/>
  <c r="H554" i="5" s="1"/>
  <c r="B554" i="5"/>
  <c r="B553" i="5"/>
  <c r="T553" i="5" s="1"/>
  <c r="V552" i="5"/>
  <c r="H552" i="5" s="1"/>
  <c r="B552" i="5"/>
  <c r="T552" i="5" s="1"/>
  <c r="B551" i="5"/>
  <c r="B550" i="5"/>
  <c r="B549" i="5"/>
  <c r="T549" i="5" s="1"/>
  <c r="B548" i="5"/>
  <c r="T548" i="5" s="1"/>
  <c r="B547" i="5"/>
  <c r="S547" i="5" s="1"/>
  <c r="V546" i="5"/>
  <c r="J546" i="5" s="1"/>
  <c r="B546" i="5"/>
  <c r="T546" i="5" s="1"/>
  <c r="B545" i="5"/>
  <c r="T545" i="5" s="1"/>
  <c r="V544" i="5"/>
  <c r="B544" i="5"/>
  <c r="T544" i="5" s="1"/>
  <c r="B543" i="5"/>
  <c r="V542" i="5"/>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S529" i="5" s="1"/>
  <c r="V528" i="5"/>
  <c r="J528" i="5" s="1"/>
  <c r="B528" i="5"/>
  <c r="T528" i="5" s="1"/>
  <c r="B527" i="5"/>
  <c r="T527" i="5" s="1"/>
  <c r="V526" i="5"/>
  <c r="B526" i="5"/>
  <c r="B525" i="5"/>
  <c r="S525" i="5" s="1"/>
  <c r="B524" i="5"/>
  <c r="T524" i="5" s="1"/>
  <c r="B523" i="5"/>
  <c r="V522" i="5"/>
  <c r="I522" i="5" s="1"/>
  <c r="B522" i="5"/>
  <c r="T522" i="5" s="1"/>
  <c r="V521" i="5"/>
  <c r="R521" i="5" s="1"/>
  <c r="B521" i="5"/>
  <c r="V520" i="5"/>
  <c r="E520" i="5" s="1"/>
  <c r="X520" i="5" s="1"/>
  <c r="B520" i="5"/>
  <c r="B519" i="5"/>
  <c r="B518" i="5"/>
  <c r="B517" i="5"/>
  <c r="B516" i="5"/>
  <c r="T516" i="5" s="1"/>
  <c r="B515" i="5"/>
  <c r="B514" i="5"/>
  <c r="V513" i="5"/>
  <c r="B513" i="5"/>
  <c r="V512" i="5"/>
  <c r="R512" i="5" s="1"/>
  <c r="B512" i="5"/>
  <c r="T512" i="5" s="1"/>
  <c r="B511" i="5"/>
  <c r="V510" i="5"/>
  <c r="G510" i="5" s="1"/>
  <c r="B510" i="5"/>
  <c r="T510" i="5" s="1"/>
  <c r="B509" i="5"/>
  <c r="B508" i="5"/>
  <c r="B507" i="5"/>
  <c r="V506" i="5"/>
  <c r="B506" i="5"/>
  <c r="T506" i="5" s="1"/>
  <c r="V505" i="5"/>
  <c r="J505" i="5" s="1"/>
  <c r="B505" i="5"/>
  <c r="V504" i="5"/>
  <c r="I504" i="5" s="1"/>
  <c r="B504" i="5"/>
  <c r="B503" i="5"/>
  <c r="B502" i="5"/>
  <c r="AB502" i="5" s="1"/>
  <c r="B501" i="5"/>
  <c r="S501" i="5" s="1"/>
  <c r="B500" i="5"/>
  <c r="T500" i="5" s="1"/>
  <c r="B499" i="5"/>
  <c r="T499" i="5" s="1"/>
  <c r="B498" i="5"/>
  <c r="T498" i="5" s="1"/>
  <c r="B497" i="5"/>
  <c r="T497" i="5" s="1"/>
  <c r="V496" i="5"/>
  <c r="B496" i="5"/>
  <c r="B495" i="5"/>
  <c r="B494" i="5"/>
  <c r="T494" i="5" s="1"/>
  <c r="B493" i="5"/>
  <c r="B492" i="5"/>
  <c r="T492" i="5" s="1"/>
  <c r="B491" i="5"/>
  <c r="S491" i="5" s="1"/>
  <c r="B490" i="5"/>
  <c r="V489" i="5"/>
  <c r="B489" i="5"/>
  <c r="V488" i="5"/>
  <c r="B488" i="5"/>
  <c r="T488" i="5" s="1"/>
  <c r="B487" i="5"/>
  <c r="V486" i="5"/>
  <c r="F486" i="5" s="1"/>
  <c r="B486" i="5"/>
  <c r="T486" i="5" s="1"/>
  <c r="B485" i="5"/>
  <c r="B484" i="5"/>
  <c r="T484" i="5" s="1"/>
  <c r="B483" i="5"/>
  <c r="B482" i="5"/>
  <c r="V481" i="5"/>
  <c r="B481" i="5"/>
  <c r="T481" i="5" s="1"/>
  <c r="V480" i="5"/>
  <c r="B480" i="5"/>
  <c r="B479" i="5"/>
  <c r="T479" i="5" s="1"/>
  <c r="B478" i="5"/>
  <c r="B477" i="5"/>
  <c r="B476" i="5"/>
  <c r="B475" i="5"/>
  <c r="T475" i="5" s="1"/>
  <c r="B474" i="5"/>
  <c r="T474" i="5" s="1"/>
  <c r="V473" i="5"/>
  <c r="B473" i="5"/>
  <c r="AB473" i="5" s="1"/>
  <c r="V472" i="5"/>
  <c r="H472" i="5" s="1"/>
  <c r="B472" i="5"/>
  <c r="T472" i="5" s="1"/>
  <c r="B471" i="5"/>
  <c r="S471" i="5" s="1"/>
  <c r="V470" i="5"/>
  <c r="B470" i="5"/>
  <c r="B469" i="5"/>
  <c r="T469" i="5" s="1"/>
  <c r="B468" i="5"/>
  <c r="T468" i="5" s="1"/>
  <c r="B467" i="5"/>
  <c r="T467" i="5" s="1"/>
  <c r="V466" i="5"/>
  <c r="G466" i="5" s="1"/>
  <c r="B466" i="5"/>
  <c r="AB466" i="5" s="1"/>
  <c r="B465" i="5"/>
  <c r="S465" i="5" s="1"/>
  <c r="V464" i="5"/>
  <c r="B464" i="5"/>
  <c r="B463" i="5"/>
  <c r="T463" i="5" s="1"/>
  <c r="V462" i="5"/>
  <c r="B462" i="5"/>
  <c r="T462" i="5" s="1"/>
  <c r="B461" i="5"/>
  <c r="B460" i="5"/>
  <c r="T460" i="5" s="1"/>
  <c r="B459" i="5"/>
  <c r="B458" i="5"/>
  <c r="B457" i="5"/>
  <c r="V456" i="5"/>
  <c r="R456" i="5" s="1"/>
  <c r="B456" i="5"/>
  <c r="B455" i="5"/>
  <c r="T455" i="5" s="1"/>
  <c r="B454" i="5"/>
  <c r="B453" i="5"/>
  <c r="S453" i="5" s="1"/>
  <c r="B452" i="5"/>
  <c r="B451" i="5"/>
  <c r="V450" i="5"/>
  <c r="B450" i="5"/>
  <c r="V449" i="5"/>
  <c r="B449" i="5"/>
  <c r="S449" i="5" s="1"/>
  <c r="V448" i="5"/>
  <c r="B448" i="5"/>
  <c r="T448" i="5" s="1"/>
  <c r="B447" i="5"/>
  <c r="V446" i="5"/>
  <c r="B446" i="5"/>
  <c r="B445" i="5"/>
  <c r="S445" i="5" s="1"/>
  <c r="B444" i="5"/>
  <c r="B443" i="5"/>
  <c r="T443" i="5" s="1"/>
  <c r="V442" i="5"/>
  <c r="I442" i="5" s="1"/>
  <c r="B442" i="5"/>
  <c r="T442" i="5" s="1"/>
  <c r="B441" i="5"/>
  <c r="V440" i="5"/>
  <c r="G440" i="5" s="1"/>
  <c r="B440" i="5"/>
  <c r="B439" i="5"/>
  <c r="S439" i="5" s="1"/>
  <c r="V438" i="5"/>
  <c r="B438" i="5"/>
  <c r="T438" i="5" s="1"/>
  <c r="B437" i="5"/>
  <c r="S437" i="5" s="1"/>
  <c r="B436" i="5"/>
  <c r="T436" i="5" s="1"/>
  <c r="B435" i="5"/>
  <c r="V434" i="5"/>
  <c r="B434" i="5"/>
  <c r="T434" i="5" s="1"/>
  <c r="B433" i="5"/>
  <c r="S433" i="5" s="1"/>
  <c r="V432" i="5"/>
  <c r="B432" i="5"/>
  <c r="T432" i="5" s="1"/>
  <c r="B431" i="5"/>
  <c r="S431" i="5" s="1"/>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B407" i="5"/>
  <c r="S407" i="5" s="1"/>
  <c r="B406" i="5"/>
  <c r="V405" i="5"/>
  <c r="B405" i="5"/>
  <c r="T405" i="5" s="1"/>
  <c r="B404" i="5"/>
  <c r="T404" i="5" s="1"/>
  <c r="B403" i="5"/>
  <c r="B402" i="5"/>
  <c r="V401" i="5"/>
  <c r="B401" i="5"/>
  <c r="V400" i="5"/>
  <c r="B400" i="5"/>
  <c r="T400" i="5" s="1"/>
  <c r="B399" i="5"/>
  <c r="S399" i="5" s="1"/>
  <c r="B398" i="5"/>
  <c r="B397" i="5"/>
  <c r="B396" i="5"/>
  <c r="B395" i="5"/>
  <c r="V394" i="5"/>
  <c r="J394" i="5" s="1"/>
  <c r="B394" i="5"/>
  <c r="V393" i="5"/>
  <c r="B393" i="5"/>
  <c r="T393" i="5" s="1"/>
  <c r="V392" i="5"/>
  <c r="B392" i="5"/>
  <c r="B391" i="5"/>
  <c r="T391" i="5" s="1"/>
  <c r="B390" i="5"/>
  <c r="B389" i="5"/>
  <c r="B388" i="5"/>
  <c r="B387" i="5"/>
  <c r="V386" i="5"/>
  <c r="H386" i="5" s="1"/>
  <c r="B386" i="5"/>
  <c r="T386" i="5" s="1"/>
  <c r="B385" i="5"/>
  <c r="V384" i="5"/>
  <c r="B384" i="5"/>
  <c r="B383" i="5"/>
  <c r="T383" i="5" s="1"/>
  <c r="B382" i="5"/>
  <c r="B381" i="5"/>
  <c r="B380" i="5"/>
  <c r="T380" i="5" s="1"/>
  <c r="B379" i="5"/>
  <c r="S379" i="5" s="1"/>
  <c r="B378" i="5"/>
  <c r="V377" i="5"/>
  <c r="B377" i="5"/>
  <c r="S377" i="5" s="1"/>
  <c r="V376" i="5"/>
  <c r="I376" i="5" s="1"/>
  <c r="B376" i="5"/>
  <c r="B375" i="5"/>
  <c r="T375" i="5" s="1"/>
  <c r="V374" i="5"/>
  <c r="I374" i="5" s="1"/>
  <c r="B374" i="5"/>
  <c r="AB374" i="5" s="1"/>
  <c r="V373" i="5"/>
  <c r="B373" i="5"/>
  <c r="B372" i="5"/>
  <c r="B371" i="5"/>
  <c r="S371" i="5" s="1"/>
  <c r="V370" i="5"/>
  <c r="B370" i="5"/>
  <c r="T370" i="5" s="1"/>
  <c r="V369" i="5"/>
  <c r="R369" i="5" s="1"/>
  <c r="B369" i="5"/>
  <c r="V368" i="5"/>
  <c r="B368" i="5"/>
  <c r="B367" i="5"/>
  <c r="V366" i="5"/>
  <c r="J366" i="5" s="1"/>
  <c r="B366" i="5"/>
  <c r="B365" i="5"/>
  <c r="S365" i="5" s="1"/>
  <c r="B364" i="5"/>
  <c r="T364" i="5" s="1"/>
  <c r="B363" i="5"/>
  <c r="V362" i="5"/>
  <c r="H362" i="5" s="1"/>
  <c r="B362" i="5"/>
  <c r="B361" i="5"/>
  <c r="V360" i="5"/>
  <c r="I360" i="5" s="1"/>
  <c r="B360" i="5"/>
  <c r="B359" i="5"/>
  <c r="T359" i="5" s="1"/>
  <c r="B358" i="5"/>
  <c r="T358" i="5" s="1"/>
  <c r="V357" i="5"/>
  <c r="B357" i="5"/>
  <c r="S357" i="5" s="1"/>
  <c r="B356" i="5"/>
  <c r="B355" i="5"/>
  <c r="S355" i="5" s="1"/>
  <c r="B354" i="5"/>
  <c r="T354" i="5" s="1"/>
  <c r="B353" i="5"/>
  <c r="AB353" i="5" s="1"/>
  <c r="V352" i="5"/>
  <c r="B352" i="5"/>
  <c r="T352" i="5" s="1"/>
  <c r="B351" i="5"/>
  <c r="S351" i="5" s="1"/>
  <c r="V350" i="5"/>
  <c r="B350" i="5"/>
  <c r="B349" i="5"/>
  <c r="B348" i="5"/>
  <c r="T348" i="5" s="1"/>
  <c r="B347" i="5"/>
  <c r="B346" i="5"/>
  <c r="T346" i="5" s="1"/>
  <c r="B345" i="5"/>
  <c r="T345" i="5" s="1"/>
  <c r="V344" i="5"/>
  <c r="B344" i="5"/>
  <c r="B343" i="5"/>
  <c r="AB343" i="5" s="1"/>
  <c r="V342" i="5"/>
  <c r="B342" i="5"/>
  <c r="S342" i="5" s="1"/>
  <c r="B341" i="5"/>
  <c r="T341" i="5" s="1"/>
  <c r="B340" i="5"/>
  <c r="T340" i="5" s="1"/>
  <c r="B339" i="5"/>
  <c r="T339" i="5" s="1"/>
  <c r="B338" i="5"/>
  <c r="T338" i="5" s="1"/>
  <c r="B337" i="5"/>
  <c r="V336" i="5"/>
  <c r="B336" i="5"/>
  <c r="B335" i="5"/>
  <c r="AB335" i="5" s="1"/>
  <c r="V334" i="5"/>
  <c r="F334" i="5" s="1"/>
  <c r="B334" i="5"/>
  <c r="T334" i="5" s="1"/>
  <c r="B333" i="5"/>
  <c r="B332" i="5"/>
  <c r="T332" i="5" s="1"/>
  <c r="B331" i="5"/>
  <c r="B330" i="5"/>
  <c r="B329" i="5"/>
  <c r="AB329" i="5" s="1"/>
  <c r="V328" i="5"/>
  <c r="R328" i="5" s="1"/>
  <c r="B328" i="5"/>
  <c r="T328" i="5" s="1"/>
  <c r="B327" i="5"/>
  <c r="T327" i="5" s="1"/>
  <c r="B326" i="5"/>
  <c r="B325" i="5"/>
  <c r="B324" i="5"/>
  <c r="B323" i="5"/>
  <c r="AB323" i="5" s="1"/>
  <c r="B322" i="5"/>
  <c r="B321" i="5"/>
  <c r="V320" i="5"/>
  <c r="B320" i="5"/>
  <c r="T320" i="5" s="1"/>
  <c r="B319" i="5"/>
  <c r="B318" i="5"/>
  <c r="T318" i="5" s="1"/>
  <c r="V317" i="5"/>
  <c r="B317" i="5"/>
  <c r="B316" i="5"/>
  <c r="B315" i="5"/>
  <c r="T315" i="5" s="1"/>
  <c r="V314" i="5"/>
  <c r="B314" i="5"/>
  <c r="B313" i="5"/>
  <c r="V312" i="5"/>
  <c r="B312" i="5"/>
  <c r="B311" i="5"/>
  <c r="AB311" i="5" s="1"/>
  <c r="V310" i="5"/>
  <c r="B310" i="5"/>
  <c r="T310" i="5" s="1"/>
  <c r="B309" i="5"/>
  <c r="S309" i="5" s="1"/>
  <c r="B308" i="5"/>
  <c r="T308" i="5" s="1"/>
  <c r="B307" i="5"/>
  <c r="T307" i="5" s="1"/>
  <c r="V306" i="5"/>
  <c r="I306" i="5" s="1"/>
  <c r="B306" i="5"/>
  <c r="B305" i="5"/>
  <c r="V304" i="5"/>
  <c r="B304" i="5"/>
  <c r="T304" i="5" s="1"/>
  <c r="B303" i="5"/>
  <c r="S303" i="5" s="1"/>
  <c r="V302" i="5"/>
  <c r="B302" i="5"/>
  <c r="V301" i="5"/>
  <c r="B301" i="5"/>
  <c r="S301" i="5" s="1"/>
  <c r="B300" i="5"/>
  <c r="B299" i="5"/>
  <c r="V298" i="5"/>
  <c r="G298" i="5" s="1"/>
  <c r="B298" i="5"/>
  <c r="B297" i="5"/>
  <c r="S297" i="5" s="1"/>
  <c r="V296" i="5"/>
  <c r="R296" i="5" s="1"/>
  <c r="B296" i="5"/>
  <c r="B295" i="5"/>
  <c r="B294" i="5"/>
  <c r="AB294" i="5" s="1"/>
  <c r="B293" i="5"/>
  <c r="B292" i="5"/>
  <c r="T292" i="5" s="1"/>
  <c r="B291" i="5"/>
  <c r="S291" i="5" s="1"/>
  <c r="V290" i="5"/>
  <c r="F290" i="5" s="1"/>
  <c r="B290" i="5"/>
  <c r="B289" i="5"/>
  <c r="V288" i="5"/>
  <c r="B288" i="5"/>
  <c r="B287" i="5"/>
  <c r="B286" i="5"/>
  <c r="T286" i="5" s="1"/>
  <c r="V285" i="5"/>
  <c r="B285" i="5"/>
  <c r="T285" i="5" s="1"/>
  <c r="B284" i="5"/>
  <c r="B283" i="5"/>
  <c r="B282" i="5"/>
  <c r="V281" i="5"/>
  <c r="B281" i="5"/>
  <c r="T281" i="5" s="1"/>
  <c r="V280" i="5"/>
  <c r="H280" i="5" s="1"/>
  <c r="B280" i="5"/>
  <c r="T280" i="5" s="1"/>
  <c r="B279" i="5"/>
  <c r="S279" i="5" s="1"/>
  <c r="B278" i="5"/>
  <c r="S278" i="5" s="1"/>
  <c r="V277" i="5"/>
  <c r="B277" i="5"/>
  <c r="B276" i="5"/>
  <c r="B275" i="5"/>
  <c r="T275" i="5" s="1"/>
  <c r="V274" i="5"/>
  <c r="J274" i="5" s="1"/>
  <c r="B274" i="5"/>
  <c r="B273" i="5"/>
  <c r="V272" i="5"/>
  <c r="H272" i="5" s="1"/>
  <c r="B272" i="5"/>
  <c r="T272" i="5" s="1"/>
  <c r="B271" i="5"/>
  <c r="B270" i="5"/>
  <c r="V269" i="5"/>
  <c r="B269" i="5"/>
  <c r="T269" i="5" s="1"/>
  <c r="B268" i="5"/>
  <c r="T268" i="5" s="1"/>
  <c r="B267" i="5"/>
  <c r="B266" i="5"/>
  <c r="T266" i="5" s="1"/>
  <c r="B265" i="5"/>
  <c r="S265" i="5" s="1"/>
  <c r="V264" i="5"/>
  <c r="B264" i="5"/>
  <c r="B263" i="5"/>
  <c r="B262" i="5"/>
  <c r="T262" i="5" s="1"/>
  <c r="B261" i="5"/>
  <c r="B260" i="5"/>
  <c r="T260" i="5" s="1"/>
  <c r="B259" i="5"/>
  <c r="B258" i="5"/>
  <c r="V257" i="5"/>
  <c r="B257" i="5"/>
  <c r="V256" i="5"/>
  <c r="B256" i="5"/>
  <c r="T256" i="5" s="1"/>
  <c r="B255" i="5"/>
  <c r="B254" i="5"/>
  <c r="B253" i="5"/>
  <c r="T253" i="5" s="1"/>
  <c r="B252" i="5"/>
  <c r="T252" i="5" s="1"/>
  <c r="B251" i="5"/>
  <c r="V250" i="5"/>
  <c r="B250" i="5"/>
  <c r="B249" i="5"/>
  <c r="S249" i="5" s="1"/>
  <c r="V248" i="5"/>
  <c r="B248" i="5"/>
  <c r="T248" i="5" s="1"/>
  <c r="B247" i="5"/>
  <c r="T247" i="5" s="1"/>
  <c r="B246" i="5"/>
  <c r="AB246" i="5" s="1"/>
  <c r="V245" i="5"/>
  <c r="B245" i="5"/>
  <c r="S245" i="5" s="1"/>
  <c r="B244" i="5"/>
  <c r="B243" i="5"/>
  <c r="AB243" i="5" s="1"/>
  <c r="B242" i="5"/>
  <c r="B241" i="5"/>
  <c r="S241" i="5" s="1"/>
  <c r="V240" i="5"/>
  <c r="R240" i="5" s="1"/>
  <c r="B240" i="5"/>
  <c r="T240" i="5" s="1"/>
  <c r="V239" i="5"/>
  <c r="B239" i="5"/>
  <c r="V238" i="5"/>
  <c r="B238" i="5"/>
  <c r="T238" i="5" s="1"/>
  <c r="V237" i="5"/>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F226" i="5" s="1"/>
  <c r="B226" i="5"/>
  <c r="S226" i="5" s="1"/>
  <c r="V225" i="5"/>
  <c r="B225" i="5"/>
  <c r="V224" i="5"/>
  <c r="B224" i="5"/>
  <c r="B223" i="5"/>
  <c r="S223" i="5" s="1"/>
  <c r="V222" i="5"/>
  <c r="B222" i="5"/>
  <c r="V221" i="5"/>
  <c r="R221" i="5" s="1"/>
  <c r="B221" i="5"/>
  <c r="T221" i="5" s="1"/>
  <c r="B220" i="5"/>
  <c r="AB220" i="5" s="1"/>
  <c r="V219" i="5"/>
  <c r="B219" i="5"/>
  <c r="AB219" i="5" s="1"/>
  <c r="V218" i="5"/>
  <c r="R218" i="5" s="1"/>
  <c r="B218" i="5"/>
  <c r="B217" i="5"/>
  <c r="V216" i="5"/>
  <c r="J216" i="5" s="1"/>
  <c r="B216" i="5"/>
  <c r="T216" i="5" s="1"/>
  <c r="B215" i="5"/>
  <c r="V214" i="5"/>
  <c r="B214" i="5"/>
  <c r="S214" i="5" s="1"/>
  <c r="B213" i="5"/>
  <c r="B212" i="5"/>
  <c r="T212" i="5" s="1"/>
  <c r="B211" i="5"/>
  <c r="V210" i="5"/>
  <c r="R210" i="5" s="1"/>
  <c r="B210" i="5"/>
  <c r="B209" i="5"/>
  <c r="S209" i="5" s="1"/>
  <c r="V208" i="5"/>
  <c r="B208" i="5"/>
  <c r="B207" i="5"/>
  <c r="V206" i="5"/>
  <c r="B206" i="5"/>
  <c r="B205" i="5"/>
  <c r="T205" i="5" s="1"/>
  <c r="B204" i="5"/>
  <c r="T204" i="5" s="1"/>
  <c r="B203" i="5"/>
  <c r="V202" i="5"/>
  <c r="B202" i="5"/>
  <c r="B201" i="5"/>
  <c r="V200" i="5"/>
  <c r="B200" i="5"/>
  <c r="T200" i="5" s="1"/>
  <c r="B199" i="5"/>
  <c r="T199" i="5" s="1"/>
  <c r="V198" i="5"/>
  <c r="B198" i="5"/>
  <c r="S198" i="5" s="1"/>
  <c r="B197" i="5"/>
  <c r="T197" i="5" s="1"/>
  <c r="B196" i="5"/>
  <c r="B195" i="5"/>
  <c r="V194" i="5"/>
  <c r="F194" i="5" s="1"/>
  <c r="B194" i="5"/>
  <c r="S194" i="5" s="1"/>
  <c r="B193" i="5"/>
  <c r="T193" i="5" s="1"/>
  <c r="V192" i="5"/>
  <c r="B192" i="5"/>
  <c r="B191" i="5"/>
  <c r="T191" i="5" s="1"/>
  <c r="V190" i="5"/>
  <c r="B190" i="5"/>
  <c r="B189" i="5"/>
  <c r="T189" i="5" s="1"/>
  <c r="B188" i="5"/>
  <c r="S188" i="5" s="1"/>
  <c r="B187" i="5"/>
  <c r="T187" i="5" s="1"/>
  <c r="V186" i="5"/>
  <c r="B186" i="5"/>
  <c r="B185" i="5"/>
  <c r="V184" i="5"/>
  <c r="B184" i="5"/>
  <c r="B183" i="5"/>
  <c r="T183" i="5" s="1"/>
  <c r="V182" i="5"/>
  <c r="B182" i="5"/>
  <c r="S182" i="5" s="1"/>
  <c r="B181" i="5"/>
  <c r="T181" i="5" s="1"/>
  <c r="B180" i="5"/>
  <c r="B179" i="5"/>
  <c r="V178" i="5"/>
  <c r="B178" i="5"/>
  <c r="B177" i="5"/>
  <c r="T177" i="5" s="1"/>
  <c r="V176" i="5"/>
  <c r="J176" i="5" s="1"/>
  <c r="B176" i="5"/>
  <c r="B175" i="5"/>
  <c r="S175" i="5" s="1"/>
  <c r="V174" i="5"/>
  <c r="B174" i="5"/>
  <c r="T174" i="5" s="1"/>
  <c r="B173" i="5"/>
  <c r="B172" i="5"/>
  <c r="T172" i="5" s="1"/>
  <c r="B171" i="5"/>
  <c r="V170" i="5"/>
  <c r="F170" i="5" s="1"/>
  <c r="B170" i="5"/>
  <c r="B169" i="5"/>
  <c r="T169" i="5" s="1"/>
  <c r="V168" i="5"/>
  <c r="B168" i="5"/>
  <c r="AB168" i="5" s="1"/>
  <c r="B167" i="5"/>
  <c r="V166" i="5"/>
  <c r="J166" i="5" s="1"/>
  <c r="B166" i="5"/>
  <c r="S166" i="5" s="1"/>
  <c r="B165" i="5"/>
  <c r="AB165" i="5" s="1"/>
  <c r="B164" i="5"/>
  <c r="T164" i="5" s="1"/>
  <c r="B163" i="5"/>
  <c r="T163" i="5" s="1"/>
  <c r="V162" i="5"/>
  <c r="B162" i="5"/>
  <c r="AB162" i="5" s="1"/>
  <c r="B161" i="5"/>
  <c r="V160" i="5"/>
  <c r="J160" i="5" s="1"/>
  <c r="B160" i="5"/>
  <c r="T160" i="5" s="1"/>
  <c r="B159" i="5"/>
  <c r="T159" i="5" s="1"/>
  <c r="V158" i="5"/>
  <c r="F158" i="5" s="1"/>
  <c r="B158" i="5"/>
  <c r="S158" i="5" s="1"/>
  <c r="B157" i="5"/>
  <c r="AB157" i="5" s="1"/>
  <c r="B156" i="5"/>
  <c r="B155" i="5"/>
  <c r="T155" i="5" s="1"/>
  <c r="V154" i="5"/>
  <c r="F154" i="5" s="1"/>
  <c r="B154" i="5"/>
  <c r="S154" i="5" s="1"/>
  <c r="B153" i="5"/>
  <c r="V152" i="5"/>
  <c r="J152" i="5" s="1"/>
  <c r="B152" i="5"/>
  <c r="T152" i="5" s="1"/>
  <c r="B151" i="5"/>
  <c r="AB151" i="5" s="1"/>
  <c r="V150" i="5"/>
  <c r="B150" i="5"/>
  <c r="B149" i="5"/>
  <c r="T149" i="5" s="1"/>
  <c r="B148" i="5"/>
  <c r="T148" i="5" s="1"/>
  <c r="B147" i="5"/>
  <c r="AB147" i="5" s="1"/>
  <c r="V146" i="5"/>
  <c r="F146" i="5" s="1"/>
  <c r="B146" i="5"/>
  <c r="B145" i="5"/>
  <c r="V144" i="5"/>
  <c r="B144" i="5"/>
  <c r="T144" i="5" s="1"/>
  <c r="B143" i="5"/>
  <c r="S143" i="5" s="1"/>
  <c r="V142" i="5"/>
  <c r="B142" i="5"/>
  <c r="S142" i="5" s="1"/>
  <c r="B141" i="5"/>
  <c r="B140" i="5"/>
  <c r="S140" i="5" s="1"/>
  <c r="B139" i="5"/>
  <c r="AB139" i="5" s="1"/>
  <c r="V138" i="5"/>
  <c r="B138" i="5"/>
  <c r="S138" i="5" s="1"/>
  <c r="B137" i="5"/>
  <c r="V136" i="5"/>
  <c r="J136" i="5" s="1"/>
  <c r="B136" i="5"/>
  <c r="T136" i="5" s="1"/>
  <c r="B135" i="5"/>
  <c r="V134" i="5"/>
  <c r="B134" i="5"/>
  <c r="S134" i="5" s="1"/>
  <c r="B133" i="5"/>
  <c r="T133" i="5" s="1"/>
  <c r="B132" i="5"/>
  <c r="T132" i="5" s="1"/>
  <c r="B131" i="5"/>
  <c r="V130" i="5"/>
  <c r="F130" i="5" s="1"/>
  <c r="B130" i="5"/>
  <c r="S130" i="5" s="1"/>
  <c r="B129" i="5"/>
  <c r="V128" i="5"/>
  <c r="B128" i="5"/>
  <c r="B127" i="5"/>
  <c r="V126" i="5"/>
  <c r="B126" i="5"/>
  <c r="S126" i="5" s="1"/>
  <c r="B125" i="5"/>
  <c r="B124" i="5"/>
  <c r="S124" i="5" s="1"/>
  <c r="B123" i="5"/>
  <c r="V122" i="5"/>
  <c r="B122" i="5"/>
  <c r="B121" i="5"/>
  <c r="V120" i="5"/>
  <c r="B120" i="5"/>
  <c r="T120" i="5" s="1"/>
  <c r="B119" i="5"/>
  <c r="S119" i="5" s="1"/>
  <c r="V118" i="5"/>
  <c r="J118" i="5" s="1"/>
  <c r="B118" i="5"/>
  <c r="B117" i="5"/>
  <c r="B116" i="5"/>
  <c r="T116" i="5" s="1"/>
  <c r="B115" i="5"/>
  <c r="V114" i="5"/>
  <c r="B114" i="5"/>
  <c r="S114" i="5" s="1"/>
  <c r="B113" i="5"/>
  <c r="T113" i="5" s="1"/>
  <c r="V112" i="5"/>
  <c r="J112" i="5" s="1"/>
  <c r="B112" i="5"/>
  <c r="AB112" i="5" s="1"/>
  <c r="B111" i="5"/>
  <c r="V110" i="5"/>
  <c r="B110" i="5"/>
  <c r="B109" i="5"/>
  <c r="T109" i="5" s="1"/>
  <c r="B108" i="5"/>
  <c r="T108" i="5" s="1"/>
  <c r="B107" i="5"/>
  <c r="S107" i="5" s="1"/>
  <c r="V106" i="5"/>
  <c r="B106" i="5"/>
  <c r="AB106" i="5" s="1"/>
  <c r="B105" i="5"/>
  <c r="V104" i="5"/>
  <c r="B104" i="5"/>
  <c r="B103" i="5"/>
  <c r="AB103" i="5" s="1"/>
  <c r="V102" i="5"/>
  <c r="H102" i="5" s="1"/>
  <c r="B102" i="5"/>
  <c r="S102" i="5" s="1"/>
  <c r="B101" i="5"/>
  <c r="B100" i="5"/>
  <c r="B99" i="5"/>
  <c r="T99" i="5" s="1"/>
  <c r="V98" i="5"/>
  <c r="B98" i="5"/>
  <c r="B97" i="5"/>
  <c r="AB97" i="5" s="1"/>
  <c r="V96" i="5"/>
  <c r="J96" i="5" s="1"/>
  <c r="B96" i="5"/>
  <c r="T96" i="5" s="1"/>
  <c r="B95" i="5"/>
  <c r="V94" i="5"/>
  <c r="J94" i="5" s="1"/>
  <c r="B94" i="5"/>
  <c r="S94" i="5" s="1"/>
  <c r="B93" i="5"/>
  <c r="T93" i="5" s="1"/>
  <c r="B92" i="5"/>
  <c r="T92" i="5" s="1"/>
  <c r="B91" i="5"/>
  <c r="V90" i="5"/>
  <c r="F90" i="5" s="1"/>
  <c r="B90" i="5"/>
  <c r="B89" i="5"/>
  <c r="T89" i="5" s="1"/>
  <c r="V88" i="5"/>
  <c r="R88" i="5" s="1"/>
  <c r="B88" i="5"/>
  <c r="B87" i="5"/>
  <c r="V86" i="5"/>
  <c r="B86" i="5"/>
  <c r="B85" i="5"/>
  <c r="T85" i="5" s="1"/>
  <c r="B84" i="5"/>
  <c r="B83" i="5"/>
  <c r="AB83" i="5" s="1"/>
  <c r="V82" i="5"/>
  <c r="F82" i="5" s="1"/>
  <c r="B82" i="5"/>
  <c r="B81" i="5"/>
  <c r="V80" i="5"/>
  <c r="B80" i="5"/>
  <c r="T80" i="5" s="1"/>
  <c r="B79" i="5"/>
  <c r="T79" i="5" s="1"/>
  <c r="V78" i="5"/>
  <c r="J78" i="5" s="1"/>
  <c r="B78" i="5"/>
  <c r="B77" i="5"/>
  <c r="S77" i="5" s="1"/>
  <c r="B76" i="5"/>
  <c r="T76" i="5" s="1"/>
  <c r="B75" i="5"/>
  <c r="V74" i="5"/>
  <c r="B74" i="5"/>
  <c r="T74" i="5" s="1"/>
  <c r="B73" i="5"/>
  <c r="V72" i="5"/>
  <c r="J72" i="5" s="1"/>
  <c r="B72" i="5"/>
  <c r="T72" i="5" s="1"/>
  <c r="B71" i="5"/>
  <c r="S71" i="5" s="1"/>
  <c r="V70" i="5"/>
  <c r="B70" i="5"/>
  <c r="AB70" i="5" s="1"/>
  <c r="B69" i="5"/>
  <c r="B68" i="5"/>
  <c r="S68" i="5" s="1"/>
  <c r="B67" i="5"/>
  <c r="V66" i="5"/>
  <c r="F66" i="5" s="1"/>
  <c r="B66" i="5"/>
  <c r="S66" i="5" s="1"/>
  <c r="B65" i="5"/>
  <c r="V64" i="5"/>
  <c r="B64" i="5"/>
  <c r="B63" i="5"/>
  <c r="T63" i="5" s="1"/>
  <c r="V62" i="5"/>
  <c r="J62" i="5" s="1"/>
  <c r="B62" i="5"/>
  <c r="T62" i="5" s="1"/>
  <c r="B61" i="5"/>
  <c r="T61" i="5" s="1"/>
  <c r="B60" i="5"/>
  <c r="S60" i="5" s="1"/>
  <c r="B59" i="5"/>
  <c r="S59" i="5" s="1"/>
  <c r="V58" i="5"/>
  <c r="B58" i="5"/>
  <c r="B57" i="5"/>
  <c r="V56" i="5"/>
  <c r="B56" i="5"/>
  <c r="T56" i="5" s="1"/>
  <c r="B55" i="5"/>
  <c r="V54" i="5"/>
  <c r="J54" i="5" s="1"/>
  <c r="B54" i="5"/>
  <c r="B53" i="5"/>
  <c r="AB53" i="5" s="1"/>
  <c r="B52" i="5"/>
  <c r="S52" i="5" s="1"/>
  <c r="B51" i="5"/>
  <c r="V50" i="5"/>
  <c r="B50" i="5"/>
  <c r="S50" i="5" s="1"/>
  <c r="V48" i="5"/>
  <c r="F48" i="5" s="1"/>
  <c r="V46" i="5"/>
  <c r="F46" i="5" s="1"/>
  <c r="V42" i="5"/>
  <c r="F42" i="5" s="1"/>
  <c r="AB41" i="5"/>
  <c r="V40" i="5"/>
  <c r="V38" i="5"/>
  <c r="V34" i="5"/>
  <c r="F34" i="5" s="1"/>
  <c r="V32" i="5"/>
  <c r="R32" i="5" s="1"/>
  <c r="V30" i="5"/>
  <c r="V26" i="5"/>
  <c r="F26" i="5" s="1"/>
  <c r="V24" i="5"/>
  <c r="F24" i="5" s="1"/>
  <c r="V22" i="5"/>
  <c r="E22" i="5" s="1"/>
  <c r="X22" i="5" s="1"/>
  <c r="AB22" i="5"/>
  <c r="AB21" i="5"/>
  <c r="V18" i="5"/>
  <c r="F18" i="5" s="1"/>
  <c r="V16" i="5"/>
  <c r="E16" i="5" s="1"/>
  <c r="X16" i="5" s="1"/>
  <c r="V14" i="5"/>
  <c r="V7" i="5"/>
  <c r="J7" i="5" s="1"/>
  <c r="T7" i="5" s="1"/>
  <c r="B80" i="4"/>
  <c r="H55" i="4"/>
  <c r="P35" i="4"/>
  <c r="P34" i="4"/>
  <c r="P33" i="4"/>
  <c r="P32" i="4"/>
  <c r="Q31" i="4"/>
  <c r="P31" i="4"/>
  <c r="P29" i="4"/>
  <c r="P28" i="4"/>
  <c r="P27" i="4"/>
  <c r="P26" i="4"/>
  <c r="A5" i="4"/>
  <c r="P3" i="4"/>
  <c r="A50" i="2" s="1"/>
  <c r="AB599" i="5"/>
  <c r="S1399" i="5"/>
  <c r="T1461" i="5"/>
  <c r="G946" i="5"/>
  <c r="AB766" i="5"/>
  <c r="AB728" i="5"/>
  <c r="S1529" i="5"/>
  <c r="AB1858" i="5"/>
  <c r="R1870" i="5"/>
  <c r="AB1882" i="5"/>
  <c r="G1933" i="5"/>
  <c r="G2325" i="5"/>
  <c r="AB1599" i="5"/>
  <c r="G1798" i="5"/>
  <c r="G841" i="5"/>
  <c r="I1928" i="5"/>
  <c r="G1939" i="5"/>
  <c r="E1726" i="5"/>
  <c r="X1726" i="5" s="1"/>
  <c r="G1898" i="5"/>
  <c r="E2113" i="5"/>
  <c r="X2113" i="5" s="1"/>
  <c r="G2271" i="5"/>
  <c r="H1730" i="5"/>
  <c r="S1609" i="5"/>
  <c r="AB1475" i="5"/>
  <c r="S909" i="5"/>
  <c r="T1057" i="5"/>
  <c r="T1113" i="5"/>
  <c r="G1344" i="5"/>
  <c r="R1862" i="5"/>
  <c r="S2043" i="5"/>
  <c r="T1503" i="5"/>
  <c r="S1838" i="5"/>
  <c r="S625" i="5"/>
  <c r="T625" i="5"/>
  <c r="S713" i="5"/>
  <c r="S1141" i="5"/>
  <c r="E1184" i="5"/>
  <c r="X1184" i="5" s="1"/>
  <c r="AB1282" i="5"/>
  <c r="AB1523" i="5"/>
  <c r="E2189" i="5"/>
  <c r="X2189" i="5" s="1"/>
  <c r="H2391" i="5"/>
  <c r="AB2417" i="5"/>
  <c r="V782" i="5"/>
  <c r="G1184" i="5"/>
  <c r="T1467" i="5"/>
  <c r="T1691" i="5"/>
  <c r="T2432" i="5"/>
  <c r="V926" i="5"/>
  <c r="AB1262" i="5"/>
  <c r="AB1314" i="5"/>
  <c r="S1493" i="5"/>
  <c r="G1774" i="5"/>
  <c r="S654" i="5"/>
  <c r="S897" i="5"/>
  <c r="S1593" i="5"/>
  <c r="S2379" i="5"/>
  <c r="AB734" i="5"/>
  <c r="G1922" i="5"/>
  <c r="G2081" i="5"/>
  <c r="H2087" i="5"/>
  <c r="S467" i="5"/>
  <c r="AB584" i="5"/>
  <c r="AB670" i="5"/>
  <c r="T993" i="5"/>
  <c r="AB1198" i="5"/>
  <c r="AB2085" i="5"/>
  <c r="T1137" i="5"/>
  <c r="J1353" i="5"/>
  <c r="F1353" i="5"/>
  <c r="S584" i="5"/>
  <c r="T619" i="5"/>
  <c r="S740" i="5"/>
  <c r="S921" i="5"/>
  <c r="T1127" i="5"/>
  <c r="AB1370" i="5"/>
  <c r="V1734" i="5"/>
  <c r="I1734" i="5" s="1"/>
  <c r="AB1559" i="5"/>
  <c r="T1559" i="5"/>
  <c r="G1949" i="5"/>
  <c r="E1949" i="5"/>
  <c r="X1949" i="5" s="1"/>
  <c r="E2017" i="5"/>
  <c r="X2017" i="5" s="1"/>
  <c r="J2017" i="5"/>
  <c r="H2025" i="5"/>
  <c r="G1176" i="5"/>
  <c r="AB1274" i="5"/>
  <c r="J2238" i="5"/>
  <c r="H2454" i="5"/>
  <c r="R2454" i="5"/>
  <c r="F2454" i="5"/>
  <c r="F2461" i="5"/>
  <c r="T529" i="5"/>
  <c r="T723" i="5"/>
  <c r="S1117" i="5"/>
  <c r="S1123" i="5"/>
  <c r="AB467" i="5"/>
  <c r="T559" i="5"/>
  <c r="AB779" i="5"/>
  <c r="J1227" i="5"/>
  <c r="V1304" i="5"/>
  <c r="V1357" i="5"/>
  <c r="I1357" i="5" s="1"/>
  <c r="S1429" i="5"/>
  <c r="T1429" i="5"/>
  <c r="F614" i="5"/>
  <c r="S1379" i="5"/>
  <c r="F1386" i="5"/>
  <c r="T1679" i="5"/>
  <c r="S1679" i="5"/>
  <c r="AB615" i="5"/>
  <c r="S643" i="5"/>
  <c r="S660" i="5"/>
  <c r="S708" i="5"/>
  <c r="F894" i="5"/>
  <c r="S1383" i="5"/>
  <c r="T1623" i="5"/>
  <c r="S1623" i="5"/>
  <c r="E1344" i="5"/>
  <c r="X1344" i="5" s="1"/>
  <c r="T1703" i="5"/>
  <c r="H1806" i="5"/>
  <c r="S2377" i="5"/>
  <c r="T2424" i="5"/>
  <c r="T1443" i="5"/>
  <c r="AB1510" i="5"/>
  <c r="H1774" i="5"/>
  <c r="H1838" i="5"/>
  <c r="E1952" i="5"/>
  <c r="X1952" i="5" s="1"/>
  <c r="V2032" i="5"/>
  <c r="T2049" i="5"/>
  <c r="S2069" i="5"/>
  <c r="V2082" i="5"/>
  <c r="R2082" i="5" s="1"/>
  <c r="H2103" i="5"/>
  <c r="G2106" i="5"/>
  <c r="S2113" i="5"/>
  <c r="G2175" i="5"/>
  <c r="S2313" i="5"/>
  <c r="T2418" i="5"/>
  <c r="S2446" i="5"/>
  <c r="I1739" i="5"/>
  <c r="F1913" i="5"/>
  <c r="AB2057" i="5"/>
  <c r="V2162" i="5"/>
  <c r="H2175" i="5"/>
  <c r="S2303" i="5"/>
  <c r="S2337" i="5"/>
  <c r="S2455" i="5"/>
  <c r="S2483" i="5"/>
  <c r="AB2398" i="5"/>
  <c r="E1766" i="5"/>
  <c r="X1766" i="5" s="1"/>
  <c r="H1802" i="5"/>
  <c r="AB1842" i="5"/>
  <c r="H1848" i="5"/>
  <c r="E1944" i="5"/>
  <c r="X1944" i="5" s="1"/>
  <c r="H2083" i="5"/>
  <c r="H2135" i="5"/>
  <c r="AB2145" i="5"/>
  <c r="T1521" i="5"/>
  <c r="E1746" i="5"/>
  <c r="X1746" i="5" s="1"/>
  <c r="G1995" i="5"/>
  <c r="V2013" i="5"/>
  <c r="G2013" i="5" s="1"/>
  <c r="T2057" i="5"/>
  <c r="V2266" i="5"/>
  <c r="J2266" i="5" s="1"/>
  <c r="V2304" i="5"/>
  <c r="S2321" i="5"/>
  <c r="G2365" i="5"/>
  <c r="S2462" i="5"/>
  <c r="AB1442" i="5"/>
  <c r="AB1535" i="5"/>
  <c r="AB1617" i="5"/>
  <c r="H1770" i="5"/>
  <c r="G1806" i="5"/>
  <c r="G1960" i="5"/>
  <c r="G2167" i="5"/>
  <c r="S2345" i="5"/>
  <c r="S2438" i="5"/>
  <c r="T575" i="5"/>
  <c r="S575" i="5"/>
  <c r="S645" i="5"/>
  <c r="T645" i="5"/>
  <c r="S692" i="5"/>
  <c r="V960" i="5"/>
  <c r="J960" i="5" s="1"/>
  <c r="V402" i="5"/>
  <c r="H402" i="5" s="1"/>
  <c r="T873" i="5"/>
  <c r="S873" i="5"/>
  <c r="S579" i="5"/>
  <c r="T703" i="5"/>
  <c r="S703" i="5"/>
  <c r="T750" i="5"/>
  <c r="S750" i="5"/>
  <c r="AB750" i="5"/>
  <c r="V817" i="5"/>
  <c r="R817" i="5" s="1"/>
  <c r="AB867" i="5"/>
  <c r="S867" i="5"/>
  <c r="E1095" i="5"/>
  <c r="X1095" i="5" s="1"/>
  <c r="I1095" i="5"/>
  <c r="T1639" i="5"/>
  <c r="J1943" i="5"/>
  <c r="R1943" i="5"/>
  <c r="F1943" i="5"/>
  <c r="E1943" i="5"/>
  <c r="X1943" i="5" s="1"/>
  <c r="J1961" i="5"/>
  <c r="E1961" i="5"/>
  <c r="X1961" i="5" s="1"/>
  <c r="AB79" i="5"/>
  <c r="AB85" i="5"/>
  <c r="J138" i="5"/>
  <c r="AB149" i="5"/>
  <c r="T165" i="5"/>
  <c r="S243" i="5"/>
  <c r="T243" i="5"/>
  <c r="J559" i="5"/>
  <c r="T589" i="5"/>
  <c r="AB608" i="5"/>
  <c r="AB631" i="5"/>
  <c r="T631" i="5"/>
  <c r="AB655" i="5"/>
  <c r="F743" i="5"/>
  <c r="S1395" i="5"/>
  <c r="S1401" i="5"/>
  <c r="T1401" i="5"/>
  <c r="AB1547" i="5"/>
  <c r="T1547" i="5"/>
  <c r="S1547" i="5"/>
  <c r="T1633" i="5"/>
  <c r="AB1633" i="5"/>
  <c r="S149" i="5"/>
  <c r="T605" i="5"/>
  <c r="S697" i="5"/>
  <c r="T697" i="5"/>
  <c r="R334" i="5"/>
  <c r="V659" i="5"/>
  <c r="V801" i="5"/>
  <c r="R801" i="5" s="1"/>
  <c r="AB999" i="5"/>
  <c r="T999" i="5"/>
  <c r="V1355" i="5"/>
  <c r="J1355" i="5" s="1"/>
  <c r="R486" i="5"/>
  <c r="T560" i="5"/>
  <c r="S560" i="5"/>
  <c r="S650" i="5"/>
  <c r="S707" i="5"/>
  <c r="V1192" i="5"/>
  <c r="J48" i="5"/>
  <c r="S181" i="5"/>
  <c r="T303" i="5"/>
  <c r="S341" i="5"/>
  <c r="T411" i="5"/>
  <c r="AB583" i="5"/>
  <c r="J707" i="5"/>
  <c r="F707" i="5"/>
  <c r="V889" i="5"/>
  <c r="R889" i="5" s="1"/>
  <c r="AB987" i="5"/>
  <c r="T685" i="5"/>
  <c r="T718" i="5"/>
  <c r="AB718" i="5"/>
  <c r="T724" i="5"/>
  <c r="S724" i="5"/>
  <c r="V774" i="5"/>
  <c r="G774" i="5" s="1"/>
  <c r="V925" i="5"/>
  <c r="R925" i="5" s="1"/>
  <c r="V1248" i="5"/>
  <c r="J1248" i="5" s="1"/>
  <c r="AB213" i="5"/>
  <c r="S527" i="5"/>
  <c r="S676" i="5"/>
  <c r="T756" i="5"/>
  <c r="S761" i="5"/>
  <c r="V912" i="5"/>
  <c r="AB1051" i="5"/>
  <c r="T1051" i="5"/>
  <c r="S1095" i="5"/>
  <c r="T1095" i="5"/>
  <c r="V1098" i="5"/>
  <c r="R1098" i="5" s="1"/>
  <c r="F1370" i="5"/>
  <c r="H1370" i="5"/>
  <c r="T599" i="5"/>
  <c r="AB614" i="5"/>
  <c r="V842" i="5"/>
  <c r="J1102" i="5"/>
  <c r="T745" i="5"/>
  <c r="S745" i="5"/>
  <c r="V789" i="5"/>
  <c r="R789" i="5" s="1"/>
  <c r="S1109" i="5"/>
  <c r="H1378" i="5"/>
  <c r="F1378" i="5"/>
  <c r="S359" i="5"/>
  <c r="T413" i="5"/>
  <c r="V773" i="5"/>
  <c r="R773" i="5" s="1"/>
  <c r="S1087" i="5"/>
  <c r="T1087" i="5"/>
  <c r="T717" i="5"/>
  <c r="V834" i="5"/>
  <c r="E834" i="5" s="1"/>
  <c r="X834" i="5" s="1"/>
  <c r="V846" i="5"/>
  <c r="E934" i="5"/>
  <c r="X934" i="5" s="1"/>
  <c r="G934" i="5"/>
  <c r="V953" i="5"/>
  <c r="V1328" i="5"/>
  <c r="G1328" i="5" s="1"/>
  <c r="T1097" i="5"/>
  <c r="S1149" i="5"/>
  <c r="E1200" i="5"/>
  <c r="X1200" i="5" s="1"/>
  <c r="F1329" i="5"/>
  <c r="I1329" i="5"/>
  <c r="I1383" i="5"/>
  <c r="F1383" i="5"/>
  <c r="T1553" i="5"/>
  <c r="AB1553" i="5"/>
  <c r="AB1017" i="5"/>
  <c r="AB1033" i="5"/>
  <c r="AB1081" i="5"/>
  <c r="S1081" i="5"/>
  <c r="T1081" i="5"/>
  <c r="S1133" i="5"/>
  <c r="V1166" i="5"/>
  <c r="E1166" i="5" s="1"/>
  <c r="X1166" i="5" s="1"/>
  <c r="V1216" i="5"/>
  <c r="H1216" i="5" s="1"/>
  <c r="AB1330" i="5"/>
  <c r="T1377" i="5"/>
  <c r="H1394" i="5"/>
  <c r="S1449" i="5"/>
  <c r="S805" i="5"/>
  <c r="AB915" i="5"/>
  <c r="AB965" i="5"/>
  <c r="T969" i="5"/>
  <c r="AB997" i="5"/>
  <c r="T1017" i="5"/>
  <c r="AB1029" i="5"/>
  <c r="V1144" i="5"/>
  <c r="AB1174" i="5"/>
  <c r="AB1264" i="5"/>
  <c r="G1273" i="5"/>
  <c r="I1281" i="5"/>
  <c r="J1118" i="5"/>
  <c r="F1118" i="5"/>
  <c r="R1264" i="5"/>
  <c r="R1288" i="5"/>
  <c r="E1288" i="5"/>
  <c r="X1288" i="5" s="1"/>
  <c r="G1309" i="5"/>
  <c r="T1517" i="5"/>
  <c r="S1517" i="5"/>
  <c r="T1591" i="5"/>
  <c r="AB907" i="5"/>
  <c r="S915" i="5"/>
  <c r="S965" i="5"/>
  <c r="S997" i="5"/>
  <c r="S1029" i="5"/>
  <c r="AB1049" i="5"/>
  <c r="T1049" i="5"/>
  <c r="S1069" i="5"/>
  <c r="G1162" i="5"/>
  <c r="G1288" i="5"/>
  <c r="F1309" i="5"/>
  <c r="V1414" i="5"/>
  <c r="H1418" i="5"/>
  <c r="F1418" i="5"/>
  <c r="AB1422" i="5"/>
  <c r="V1256" i="5"/>
  <c r="G1256" i="5" s="1"/>
  <c r="F1374" i="5"/>
  <c r="S1397" i="5"/>
  <c r="T1397" i="5"/>
  <c r="S1511" i="5"/>
  <c r="T1511" i="5"/>
  <c r="S1697" i="5"/>
  <c r="AB1697" i="5"/>
  <c r="G1086" i="5"/>
  <c r="AB1222" i="5"/>
  <c r="AB1258" i="5"/>
  <c r="AB1294" i="5"/>
  <c r="G1296" i="5"/>
  <c r="S1405" i="5"/>
  <c r="T1435" i="5"/>
  <c r="S1475" i="5"/>
  <c r="S1501" i="5"/>
  <c r="S1507" i="5"/>
  <c r="AB1518" i="5"/>
  <c r="AB1414" i="5"/>
  <c r="AB1467" i="5"/>
  <c r="AB1529" i="5"/>
  <c r="S1541" i="5"/>
  <c r="J1552" i="5"/>
  <c r="S1557" i="5"/>
  <c r="S1559" i="5"/>
  <c r="J1568" i="5"/>
  <c r="S1657" i="5"/>
  <c r="S1685" i="5"/>
  <c r="F1727" i="5"/>
  <c r="I1727" i="5"/>
  <c r="J1915" i="5"/>
  <c r="F1915" i="5"/>
  <c r="G1947" i="5"/>
  <c r="J1947" i="5"/>
  <c r="E1947" i="5"/>
  <c r="X1947" i="5" s="1"/>
  <c r="AB1533" i="5"/>
  <c r="T1605" i="5"/>
  <c r="S1605" i="5"/>
  <c r="AB1611" i="5"/>
  <c r="T1611" i="5"/>
  <c r="AB1627" i="5"/>
  <c r="T1627" i="5"/>
  <c r="V1710" i="5"/>
  <c r="G1710" i="5" s="1"/>
  <c r="J1953" i="5"/>
  <c r="E1953" i="5"/>
  <c r="X1953" i="5" s="1"/>
  <c r="G1208" i="5"/>
  <c r="AB1242" i="5"/>
  <c r="AB1310" i="5"/>
  <c r="AB1063" i="5"/>
  <c r="G1120" i="5"/>
  <c r="T1159" i="5"/>
  <c r="T1161" i="5"/>
  <c r="V1293" i="5"/>
  <c r="H1293" i="5" s="1"/>
  <c r="T1575" i="5"/>
  <c r="H2001" i="5"/>
  <c r="J2001" i="5"/>
  <c r="V2008" i="5"/>
  <c r="E2008" i="5" s="1"/>
  <c r="X2008" i="5" s="1"/>
  <c r="H2352" i="5"/>
  <c r="J2352" i="5"/>
  <c r="G2352" i="5"/>
  <c r="E2352" i="5"/>
  <c r="X2352" i="5" s="1"/>
  <c r="AB1651" i="5"/>
  <c r="S1669" i="5"/>
  <c r="S1673" i="5"/>
  <c r="AB1698" i="5"/>
  <c r="G1726" i="5"/>
  <c r="G1766" i="5"/>
  <c r="E1778" i="5"/>
  <c r="X1778" i="5" s="1"/>
  <c r="H1798" i="5"/>
  <c r="E1810" i="5"/>
  <c r="X1810" i="5" s="1"/>
  <c r="S1862" i="5"/>
  <c r="G1913" i="5"/>
  <c r="I1922" i="5"/>
  <c r="G1944" i="5"/>
  <c r="G1953" i="5"/>
  <c r="V1976" i="5"/>
  <c r="I1976" i="5" s="1"/>
  <c r="V1989" i="5"/>
  <c r="G1989" i="5" s="1"/>
  <c r="I1992" i="5"/>
  <c r="E2001" i="5"/>
  <c r="X2001" i="5" s="1"/>
  <c r="T2129" i="5"/>
  <c r="S2129" i="5"/>
  <c r="E2137" i="5"/>
  <c r="X2137" i="5" s="1"/>
  <c r="R2190" i="5"/>
  <c r="J2190" i="5"/>
  <c r="E2190" i="5"/>
  <c r="X2190" i="5" s="1"/>
  <c r="H2248" i="5"/>
  <c r="R2248" i="5"/>
  <c r="J2248" i="5"/>
  <c r="G2248" i="5"/>
  <c r="V2263" i="5"/>
  <c r="G2263" i="5" s="1"/>
  <c r="I2310" i="5"/>
  <c r="E2326" i="5"/>
  <c r="X2326" i="5" s="1"/>
  <c r="I2326" i="5"/>
  <c r="T2436" i="5"/>
  <c r="H2486" i="5"/>
  <c r="R2486" i="5"/>
  <c r="H1726" i="5"/>
  <c r="G1739" i="5"/>
  <c r="H1766" i="5"/>
  <c r="H1778" i="5"/>
  <c r="S1798" i="5"/>
  <c r="H1810" i="5"/>
  <c r="S1830" i="5"/>
  <c r="AB1862" i="5"/>
  <c r="AB1870" i="5"/>
  <c r="S1878" i="5"/>
  <c r="E1917" i="5"/>
  <c r="X1917" i="5" s="1"/>
  <c r="S2061" i="5"/>
  <c r="V2077" i="5"/>
  <c r="G2077" i="5" s="1"/>
  <c r="AB1593" i="5"/>
  <c r="AB1670" i="5"/>
  <c r="J1690" i="5"/>
  <c r="I1759" i="5"/>
  <c r="V1771" i="5"/>
  <c r="E1774" i="5"/>
  <c r="X1774" i="5" s="1"/>
  <c r="V1787" i="5"/>
  <c r="G1787" i="5" s="1"/>
  <c r="V1803" i="5"/>
  <c r="G1803" i="5" s="1"/>
  <c r="E1806" i="5"/>
  <c r="X1806" i="5" s="1"/>
  <c r="V1819" i="5"/>
  <c r="R1819" i="5" s="1"/>
  <c r="V1835" i="5"/>
  <c r="E1835" i="5" s="1"/>
  <c r="X1835" i="5" s="1"/>
  <c r="E1838" i="5"/>
  <c r="X1838" i="5" s="1"/>
  <c r="AB1878" i="5"/>
  <c r="V1903" i="5"/>
  <c r="G1903" i="5" s="1"/>
  <c r="V1909" i="5"/>
  <c r="J1909" i="5" s="1"/>
  <c r="F1917" i="5"/>
  <c r="G1943" i="5"/>
  <c r="J1949" i="5"/>
  <c r="V1999" i="5"/>
  <c r="V2009" i="5"/>
  <c r="G2009" i="5" s="1"/>
  <c r="V2016" i="5"/>
  <c r="E2016" i="5" s="1"/>
  <c r="X2016" i="5" s="1"/>
  <c r="V2231" i="5"/>
  <c r="G2231" i="5" s="1"/>
  <c r="V2241" i="5"/>
  <c r="G2241" i="5" s="1"/>
  <c r="F2248" i="5"/>
  <c r="V2376" i="5"/>
  <c r="T2430" i="5"/>
  <c r="S2430" i="5"/>
  <c r="G1838" i="5"/>
  <c r="G1917" i="5"/>
  <c r="V1984" i="5"/>
  <c r="G1984" i="5" s="1"/>
  <c r="V1987" i="5"/>
  <c r="G1987" i="5" s="1"/>
  <c r="V2040" i="5"/>
  <c r="G2040" i="5" s="1"/>
  <c r="I2138" i="5"/>
  <c r="H2166" i="5"/>
  <c r="R2166" i="5"/>
  <c r="G2166" i="5"/>
  <c r="F2166" i="5"/>
  <c r="V2206" i="5"/>
  <c r="G2206" i="5" s="1"/>
  <c r="T2305" i="5"/>
  <c r="S2305" i="5"/>
  <c r="R2401" i="5"/>
  <c r="H2401" i="5"/>
  <c r="AB2410" i="5"/>
  <c r="T2410" i="5"/>
  <c r="AB1657" i="5"/>
  <c r="AB1704" i="5"/>
  <c r="E1770" i="5"/>
  <c r="X1770" i="5" s="1"/>
  <c r="E1802" i="5"/>
  <c r="X1802" i="5" s="1"/>
  <c r="V1905" i="5"/>
  <c r="H1905" i="5" s="1"/>
  <c r="R1917" i="5"/>
  <c r="V1993" i="5"/>
  <c r="F1993" i="5" s="1"/>
  <c r="V2117" i="5"/>
  <c r="V2133" i="5"/>
  <c r="J2133" i="5" s="1"/>
  <c r="G2328" i="5"/>
  <c r="J2328" i="5"/>
  <c r="V1985" i="5"/>
  <c r="G1985" i="5" s="1"/>
  <c r="R2062" i="5"/>
  <c r="J2062" i="5"/>
  <c r="F2062" i="5"/>
  <c r="R2167" i="5"/>
  <c r="H2167" i="5"/>
  <c r="V2225" i="5"/>
  <c r="G2225" i="5" s="1"/>
  <c r="R2270" i="5"/>
  <c r="F2270" i="5"/>
  <c r="V2295" i="5"/>
  <c r="AB1587" i="5"/>
  <c r="AB1673" i="5"/>
  <c r="AB1686" i="5"/>
  <c r="G1718" i="5"/>
  <c r="E1730" i="5"/>
  <c r="X1730" i="5" s="1"/>
  <c r="V1779" i="5"/>
  <c r="G1779" i="5" s="1"/>
  <c r="V1795" i="5"/>
  <c r="G1795" i="5" s="1"/>
  <c r="E1798" i="5"/>
  <c r="X1798" i="5" s="1"/>
  <c r="V1811" i="5"/>
  <c r="E1862" i="5"/>
  <c r="X1862" i="5" s="1"/>
  <c r="H1872" i="5"/>
  <c r="G1914" i="5"/>
  <c r="G1946" i="5"/>
  <c r="G1979" i="5"/>
  <c r="V2011" i="5"/>
  <c r="G2011" i="5" s="1"/>
  <c r="T2035" i="5"/>
  <c r="S2035" i="5"/>
  <c r="V2048" i="5"/>
  <c r="T2063" i="5"/>
  <c r="S2063" i="5"/>
  <c r="G2086" i="5"/>
  <c r="R2114" i="5"/>
  <c r="J2174" i="5"/>
  <c r="R2174" i="5"/>
  <c r="F2174" i="5"/>
  <c r="V2254" i="5"/>
  <c r="I2254" i="5" s="1"/>
  <c r="V2374" i="5"/>
  <c r="J2374" i="5" s="1"/>
  <c r="T2463" i="5"/>
  <c r="S2463" i="5"/>
  <c r="S2319" i="5"/>
  <c r="S2361" i="5"/>
  <c r="V2386" i="5"/>
  <c r="S2467" i="5"/>
  <c r="T2491" i="5"/>
  <c r="G2135" i="5"/>
  <c r="I2265" i="5"/>
  <c r="E2271" i="5"/>
  <c r="X2271" i="5" s="1"/>
  <c r="G2385" i="5"/>
  <c r="G2389" i="5"/>
  <c r="T2404" i="5"/>
  <c r="G2407" i="5"/>
  <c r="G2454" i="5"/>
  <c r="G2001" i="5"/>
  <c r="V2056" i="5"/>
  <c r="G2062" i="5"/>
  <c r="E2073" i="5"/>
  <c r="X2073" i="5" s="1"/>
  <c r="G2114" i="5"/>
  <c r="V2258" i="5"/>
  <c r="S2325" i="5"/>
  <c r="G2369" i="5"/>
  <c r="T2497" i="5"/>
  <c r="S2041" i="5"/>
  <c r="G2054" i="5"/>
  <c r="E2238" i="5"/>
  <c r="X2238" i="5" s="1"/>
  <c r="S2323" i="5"/>
  <c r="G2360" i="5"/>
  <c r="S2383" i="5"/>
  <c r="T2440" i="5"/>
  <c r="S2490" i="5"/>
  <c r="S2205" i="5"/>
  <c r="S2339" i="5"/>
  <c r="S2375" i="5"/>
  <c r="V2466" i="5"/>
  <c r="E2466" i="5" s="1"/>
  <c r="X2466" i="5" s="1"/>
  <c r="T2469" i="5"/>
  <c r="A22" i="2"/>
  <c r="F30" i="5"/>
  <c r="J30" i="5"/>
  <c r="F14" i="5"/>
  <c r="J14" i="5"/>
  <c r="T14" i="5" s="1"/>
  <c r="J18" i="5"/>
  <c r="T18" i="5" s="1"/>
  <c r="J46" i="5"/>
  <c r="T46" i="5" s="1"/>
  <c r="F62" i="5"/>
  <c r="AB163" i="5"/>
  <c r="H360" i="5"/>
  <c r="T387" i="5"/>
  <c r="S387" i="5"/>
  <c r="T450" i="5"/>
  <c r="AB450" i="5"/>
  <c r="AB286" i="5"/>
  <c r="V378" i="5"/>
  <c r="S383" i="5"/>
  <c r="AB25" i="5"/>
  <c r="AB43" i="5"/>
  <c r="T50" i="5"/>
  <c r="S56" i="5"/>
  <c r="F142" i="5"/>
  <c r="J142" i="5"/>
  <c r="T147" i="5"/>
  <c r="V282" i="5"/>
  <c r="I282" i="5" s="1"/>
  <c r="S285" i="5"/>
  <c r="F374" i="5"/>
  <c r="T389" i="5"/>
  <c r="S389" i="5"/>
  <c r="S425" i="5"/>
  <c r="T425" i="5"/>
  <c r="T470" i="5"/>
  <c r="AB470" i="5"/>
  <c r="AB510" i="5"/>
  <c r="V514" i="5"/>
  <c r="S517" i="5"/>
  <c r="T517" i="5"/>
  <c r="T519" i="5"/>
  <c r="S519" i="5"/>
  <c r="T523" i="5"/>
  <c r="S523" i="5"/>
  <c r="J542" i="5"/>
  <c r="F542" i="5"/>
  <c r="R542" i="5"/>
  <c r="H542" i="5"/>
  <c r="F727" i="5"/>
  <c r="T729" i="5"/>
  <c r="S729" i="5"/>
  <c r="S759" i="5"/>
  <c r="T773" i="5"/>
  <c r="S773" i="5"/>
  <c r="V869" i="5"/>
  <c r="R869" i="5" s="1"/>
  <c r="AB891" i="5"/>
  <c r="S891" i="5"/>
  <c r="AB899" i="5"/>
  <c r="V902" i="5"/>
  <c r="V922" i="5"/>
  <c r="V1122" i="5"/>
  <c r="V1193" i="5"/>
  <c r="G1193" i="5" s="1"/>
  <c r="V1257" i="5"/>
  <c r="V1354" i="5"/>
  <c r="F1354" i="5" s="1"/>
  <c r="H1398" i="5"/>
  <c r="I1399" i="5"/>
  <c r="AB11" i="5"/>
  <c r="AB19" i="5"/>
  <c r="S79" i="5"/>
  <c r="F112" i="5"/>
  <c r="F118" i="5"/>
  <c r="F136" i="5"/>
  <c r="S148" i="5"/>
  <c r="J154" i="5"/>
  <c r="T171" i="5"/>
  <c r="AB171" i="5"/>
  <c r="S171" i="5"/>
  <c r="S212" i="5"/>
  <c r="J314" i="5"/>
  <c r="F314" i="5"/>
  <c r="R314" i="5"/>
  <c r="H314" i="5"/>
  <c r="V326" i="5"/>
  <c r="E326" i="5" s="1"/>
  <c r="X326" i="5" s="1"/>
  <c r="V382" i="5"/>
  <c r="G382" i="5" s="1"/>
  <c r="V458" i="5"/>
  <c r="G458" i="5" s="1"/>
  <c r="V478" i="5"/>
  <c r="E478" i="5" s="1"/>
  <c r="X478" i="5" s="1"/>
  <c r="S481" i="5"/>
  <c r="H639" i="5"/>
  <c r="J691" i="5"/>
  <c r="F691" i="5"/>
  <c r="T702" i="5"/>
  <c r="S702" i="5"/>
  <c r="AB702" i="5"/>
  <c r="H810" i="5"/>
  <c r="V840" i="5"/>
  <c r="G840" i="5" s="1"/>
  <c r="V888" i="5"/>
  <c r="G888" i="5" s="1"/>
  <c r="V914" i="5"/>
  <c r="J944" i="5"/>
  <c r="G944" i="5"/>
  <c r="E944" i="5"/>
  <c r="X944" i="5" s="1"/>
  <c r="I944" i="5"/>
  <c r="G1062" i="5"/>
  <c r="J1062" i="5"/>
  <c r="F1062" i="5"/>
  <c r="E1103" i="5"/>
  <c r="X1103" i="5" s="1"/>
  <c r="I1103" i="5"/>
  <c r="S1105" i="5"/>
  <c r="T1105" i="5"/>
  <c r="V1106" i="5"/>
  <c r="F1134" i="5"/>
  <c r="J1134" i="5"/>
  <c r="V1177" i="5"/>
  <c r="G1177" i="5" s="1"/>
  <c r="V1241" i="5"/>
  <c r="I1317" i="5"/>
  <c r="H1319" i="5"/>
  <c r="I1319" i="5"/>
  <c r="E1319" i="5"/>
  <c r="X1319" i="5" s="1"/>
  <c r="J1319" i="5"/>
  <c r="I1321" i="5"/>
  <c r="H1323" i="5"/>
  <c r="S1385" i="5"/>
  <c r="S1387" i="5"/>
  <c r="T1387" i="5"/>
  <c r="T223" i="5"/>
  <c r="R320" i="5"/>
  <c r="H320" i="5"/>
  <c r="V358" i="5"/>
  <c r="E358" i="5" s="1"/>
  <c r="X358" i="5" s="1"/>
  <c r="S381" i="5"/>
  <c r="T381" i="5"/>
  <c r="V418" i="5"/>
  <c r="V454" i="5"/>
  <c r="I454" i="5" s="1"/>
  <c r="T542" i="5"/>
  <c r="AB542" i="5"/>
  <c r="AB590" i="5"/>
  <c r="V590" i="5"/>
  <c r="T694" i="5"/>
  <c r="AB694" i="5"/>
  <c r="J731" i="5"/>
  <c r="F745" i="5"/>
  <c r="J745" i="5"/>
  <c r="V797" i="5"/>
  <c r="F797" i="5" s="1"/>
  <c r="AB835" i="5"/>
  <c r="S835" i="5"/>
  <c r="V849" i="5"/>
  <c r="H854" i="5"/>
  <c r="R854" i="5"/>
  <c r="F854" i="5"/>
  <c r="E854" i="5"/>
  <c r="X854" i="5" s="1"/>
  <c r="J854" i="5"/>
  <c r="G854" i="5"/>
  <c r="I854" i="5"/>
  <c r="J864" i="5"/>
  <c r="V866" i="5"/>
  <c r="H1158" i="5"/>
  <c r="G1158" i="5"/>
  <c r="R1158" i="5"/>
  <c r="F1158" i="5"/>
  <c r="J1158" i="5"/>
  <c r="V1225" i="5"/>
  <c r="G1225" i="5" s="1"/>
  <c r="AB15" i="5"/>
  <c r="AB23" i="5"/>
  <c r="J26" i="5"/>
  <c r="AB35" i="5"/>
  <c r="T67" i="5"/>
  <c r="S80" i="5"/>
  <c r="F102" i="5"/>
  <c r="T107" i="5"/>
  <c r="AB107" i="5"/>
  <c r="T131" i="5"/>
  <c r="AB131" i="5"/>
  <c r="S131" i="5"/>
  <c r="J170" i="5"/>
  <c r="F182" i="5"/>
  <c r="J182" i="5"/>
  <c r="J226" i="5"/>
  <c r="S240" i="5"/>
  <c r="T246" i="5"/>
  <c r="T274" i="5"/>
  <c r="AB274" i="5"/>
  <c r="T314" i="5"/>
  <c r="AB314" i="5"/>
  <c r="V318" i="5"/>
  <c r="G318" i="5" s="1"/>
  <c r="AB358" i="5"/>
  <c r="S417" i="5"/>
  <c r="AB418" i="5"/>
  <c r="V426" i="5"/>
  <c r="F506" i="5"/>
  <c r="V518" i="5"/>
  <c r="I518" i="5" s="1"/>
  <c r="T564" i="5"/>
  <c r="S564" i="5"/>
  <c r="T566" i="5"/>
  <c r="AB566" i="5"/>
  <c r="S566" i="5"/>
  <c r="AB630" i="5"/>
  <c r="S630" i="5"/>
  <c r="T640" i="5"/>
  <c r="S640" i="5"/>
  <c r="AB640" i="5"/>
  <c r="T671" i="5"/>
  <c r="S671" i="5"/>
  <c r="F701" i="5"/>
  <c r="F747" i="5"/>
  <c r="T753" i="5"/>
  <c r="J984" i="5"/>
  <c r="G1080" i="5"/>
  <c r="J1080" i="5"/>
  <c r="F1080" i="5"/>
  <c r="S1089" i="5"/>
  <c r="E1127" i="5"/>
  <c r="X1127" i="5" s="1"/>
  <c r="I1127" i="5"/>
  <c r="V1130" i="5"/>
  <c r="V1209" i="5"/>
  <c r="G1209" i="5" s="1"/>
  <c r="T1419" i="5"/>
  <c r="S1419" i="5"/>
  <c r="S96" i="5"/>
  <c r="S120" i="5"/>
  <c r="T130" i="5"/>
  <c r="T138" i="5"/>
  <c r="S144" i="5"/>
  <c r="S160" i="5"/>
  <c r="S200" i="5"/>
  <c r="S238" i="5"/>
  <c r="J290" i="5"/>
  <c r="H290" i="5"/>
  <c r="T298" i="5"/>
  <c r="AB298" i="5"/>
  <c r="G302" i="5"/>
  <c r="AB315" i="5"/>
  <c r="J334" i="5"/>
  <c r="H334" i="5"/>
  <c r="AB354" i="5"/>
  <c r="AB375" i="5"/>
  <c r="J386" i="5"/>
  <c r="AB438" i="5"/>
  <c r="J486" i="5"/>
  <c r="H486" i="5"/>
  <c r="AB494" i="5"/>
  <c r="AB511" i="5"/>
  <c r="AB530" i="5"/>
  <c r="H546" i="5"/>
  <c r="T554" i="5"/>
  <c r="AB554" i="5"/>
  <c r="F554" i="5"/>
  <c r="T565" i="5"/>
  <c r="S565" i="5"/>
  <c r="T570" i="5"/>
  <c r="S570" i="5"/>
  <c r="S712" i="5"/>
  <c r="F721" i="5"/>
  <c r="J721" i="5"/>
  <c r="AB758" i="5"/>
  <c r="T766" i="5"/>
  <c r="S766" i="5"/>
  <c r="V770" i="5"/>
  <c r="AB795" i="5"/>
  <c r="V809" i="5"/>
  <c r="S813" i="5"/>
  <c r="V822" i="5"/>
  <c r="G822" i="5" s="1"/>
  <c r="T829" i="5"/>
  <c r="S829" i="5"/>
  <c r="V857" i="5"/>
  <c r="E857" i="5" s="1"/>
  <c r="X857" i="5" s="1"/>
  <c r="J870" i="5"/>
  <c r="I870" i="5"/>
  <c r="H878" i="5"/>
  <c r="I878" i="5"/>
  <c r="R878" i="5"/>
  <c r="E878" i="5"/>
  <c r="X878" i="5" s="1"/>
  <c r="J878" i="5"/>
  <c r="J882" i="5"/>
  <c r="E882" i="5"/>
  <c r="X882" i="5" s="1"/>
  <c r="F882" i="5"/>
  <c r="R882" i="5"/>
  <c r="V906" i="5"/>
  <c r="V913" i="5"/>
  <c r="G982" i="5"/>
  <c r="J982" i="5"/>
  <c r="F1000" i="5"/>
  <c r="G1046" i="5"/>
  <c r="J1046" i="5"/>
  <c r="V1168" i="5"/>
  <c r="G1168" i="5" s="1"/>
  <c r="S1176" i="5"/>
  <c r="V1181" i="5"/>
  <c r="G1181" i="5" s="1"/>
  <c r="H1187" i="5"/>
  <c r="V1197" i="5"/>
  <c r="E1203" i="5"/>
  <c r="X1203" i="5" s="1"/>
  <c r="V1213" i="5"/>
  <c r="G1213" i="5" s="1"/>
  <c r="I1219" i="5"/>
  <c r="J1219" i="5"/>
  <c r="E1219" i="5"/>
  <c r="X1219" i="5" s="1"/>
  <c r="T1224" i="5"/>
  <c r="V1229" i="5"/>
  <c r="V1245" i="5"/>
  <c r="G1245" i="5" s="1"/>
  <c r="H1251" i="5"/>
  <c r="I1251" i="5"/>
  <c r="J1251" i="5"/>
  <c r="E1251" i="5"/>
  <c r="X1251" i="5" s="1"/>
  <c r="AB1256" i="5"/>
  <c r="V1261" i="5"/>
  <c r="H1267" i="5"/>
  <c r="I1267" i="5"/>
  <c r="J1267" i="5"/>
  <c r="E1267" i="5"/>
  <c r="X1267" i="5" s="1"/>
  <c r="T1284" i="5"/>
  <c r="S1284" i="5"/>
  <c r="I1287" i="5"/>
  <c r="H1291" i="5"/>
  <c r="E1291" i="5"/>
  <c r="X1291" i="5" s="1"/>
  <c r="S1312" i="5"/>
  <c r="AB1312" i="5"/>
  <c r="T1348" i="5"/>
  <c r="H1349" i="5"/>
  <c r="J1349" i="5"/>
  <c r="E1349" i="5"/>
  <c r="X1349" i="5" s="1"/>
  <c r="R1349" i="5"/>
  <c r="F1349" i="5"/>
  <c r="H1359" i="5"/>
  <c r="I1359" i="5"/>
  <c r="R1359" i="5"/>
  <c r="E1359" i="5"/>
  <c r="X1359" i="5" s="1"/>
  <c r="G1359" i="5"/>
  <c r="J1359" i="5"/>
  <c r="F1359" i="5"/>
  <c r="T1466" i="5"/>
  <c r="T1482" i="5"/>
  <c r="AB1482" i="5"/>
  <c r="G1534" i="5"/>
  <c r="J1598" i="5"/>
  <c r="G1602" i="5"/>
  <c r="J1602" i="5"/>
  <c r="J1610" i="5"/>
  <c r="T1615" i="5"/>
  <c r="AB1615" i="5"/>
  <c r="S89" i="5"/>
  <c r="S113" i="5"/>
  <c r="S137" i="5"/>
  <c r="S153" i="5"/>
  <c r="S177" i="5"/>
  <c r="S193" i="5"/>
  <c r="J240" i="5"/>
  <c r="AB241" i="5"/>
  <c r="V242" i="5"/>
  <c r="E242" i="5" s="1"/>
  <c r="X242" i="5" s="1"/>
  <c r="V254" i="5"/>
  <c r="V262" i="5"/>
  <c r="G262" i="5" s="1"/>
  <c r="G290" i="5"/>
  <c r="AB307" i="5"/>
  <c r="AB331" i="5"/>
  <c r="G334" i="5"/>
  <c r="AB334" i="5"/>
  <c r="AB346" i="5"/>
  <c r="S375" i="5"/>
  <c r="AB386" i="5"/>
  <c r="T399" i="5"/>
  <c r="AB443" i="5"/>
  <c r="T449" i="5"/>
  <c r="AB462" i="5"/>
  <c r="S469" i="5"/>
  <c r="G486" i="5"/>
  <c r="AB486" i="5"/>
  <c r="T491" i="5"/>
  <c r="T518" i="5"/>
  <c r="AB518" i="5"/>
  <c r="AB522" i="5"/>
  <c r="T569" i="5"/>
  <c r="S569" i="5"/>
  <c r="T574" i="5"/>
  <c r="AB574" i="5"/>
  <c r="AB575" i="5"/>
  <c r="V592" i="5"/>
  <c r="E592" i="5" s="1"/>
  <c r="X592" i="5" s="1"/>
  <c r="T595" i="5"/>
  <c r="S595" i="5"/>
  <c r="J599" i="5"/>
  <c r="H599" i="5"/>
  <c r="T600" i="5"/>
  <c r="AB600" i="5"/>
  <c r="S600" i="5"/>
  <c r="T609" i="5"/>
  <c r="J614" i="5"/>
  <c r="H615" i="5"/>
  <c r="AB619" i="5"/>
  <c r="T620" i="5"/>
  <c r="S620" i="5"/>
  <c r="T633" i="5"/>
  <c r="T635" i="5"/>
  <c r="AB639" i="5"/>
  <c r="S659" i="5"/>
  <c r="T665" i="5"/>
  <c r="S680" i="5"/>
  <c r="AB680" i="5"/>
  <c r="J681" i="5"/>
  <c r="J689" i="5"/>
  <c r="T721" i="5"/>
  <c r="T726" i="5"/>
  <c r="AB726" i="5"/>
  <c r="T734" i="5"/>
  <c r="S734" i="5"/>
  <c r="F739" i="5"/>
  <c r="T755" i="5"/>
  <c r="F759" i="5"/>
  <c r="J763" i="5"/>
  <c r="V769" i="5"/>
  <c r="R769" i="5" s="1"/>
  <c r="S797" i="5"/>
  <c r="V818" i="5"/>
  <c r="V821" i="5"/>
  <c r="R821" i="5" s="1"/>
  <c r="T849" i="5"/>
  <c r="T861" i="5"/>
  <c r="G882" i="5"/>
  <c r="V885" i="5"/>
  <c r="I894" i="5"/>
  <c r="J918" i="5"/>
  <c r="I928" i="5"/>
  <c r="V930" i="5"/>
  <c r="AB939" i="5"/>
  <c r="S939" i="5"/>
  <c r="AB1023" i="5"/>
  <c r="G1050" i="5"/>
  <c r="J1050" i="5"/>
  <c r="V1104" i="5"/>
  <c r="V1128" i="5"/>
  <c r="G1146" i="5"/>
  <c r="E1167" i="5"/>
  <c r="X1167" i="5" s="1"/>
  <c r="I1167" i="5"/>
  <c r="V1170" i="5"/>
  <c r="G1170" i="5" s="1"/>
  <c r="H1183" i="5"/>
  <c r="I1183" i="5"/>
  <c r="J1183" i="5"/>
  <c r="T1188" i="5"/>
  <c r="S1188" i="5"/>
  <c r="H1215" i="5"/>
  <c r="I1215" i="5"/>
  <c r="J1215" i="5"/>
  <c r="H1231" i="5"/>
  <c r="J1231" i="5"/>
  <c r="T1236" i="5"/>
  <c r="S1236" i="5"/>
  <c r="I1247" i="5"/>
  <c r="H1263" i="5"/>
  <c r="I1263" i="5"/>
  <c r="J1263" i="5"/>
  <c r="H1269" i="5"/>
  <c r="J1269" i="5"/>
  <c r="E1269" i="5"/>
  <c r="X1269" i="5" s="1"/>
  <c r="R1269" i="5"/>
  <c r="F1269" i="5"/>
  <c r="H1273" i="5"/>
  <c r="J1273" i="5"/>
  <c r="E1273" i="5"/>
  <c r="X1273" i="5" s="1"/>
  <c r="R1273" i="5"/>
  <c r="I1273" i="5"/>
  <c r="F1273" i="5"/>
  <c r="H1333" i="5"/>
  <c r="E1333" i="5"/>
  <c r="X1333" i="5" s="1"/>
  <c r="R1333" i="5"/>
  <c r="F1333" i="5"/>
  <c r="H1335" i="5"/>
  <c r="I1335" i="5"/>
  <c r="E1335" i="5"/>
  <c r="X1335" i="5" s="1"/>
  <c r="J1335" i="5"/>
  <c r="I1337" i="5"/>
  <c r="F1337" i="5"/>
  <c r="H1339" i="5"/>
  <c r="I1339" i="5"/>
  <c r="E1339" i="5"/>
  <c r="X1339" i="5" s="1"/>
  <c r="V1361" i="5"/>
  <c r="T1455" i="5"/>
  <c r="S1455" i="5"/>
  <c r="AB1531" i="5"/>
  <c r="AB111" i="5"/>
  <c r="AB119" i="5"/>
  <c r="AB135" i="5"/>
  <c r="AB143" i="5"/>
  <c r="AB159" i="5"/>
  <c r="AB183" i="5"/>
  <c r="AB207" i="5"/>
  <c r="AB223" i="5"/>
  <c r="V246" i="5"/>
  <c r="G246" i="5" s="1"/>
  <c r="V258" i="5"/>
  <c r="V266" i="5"/>
  <c r="G266" i="5" s="1"/>
  <c r="G274" i="5"/>
  <c r="J302" i="5"/>
  <c r="R302" i="5"/>
  <c r="G314" i="5"/>
  <c r="AB370" i="5"/>
  <c r="G374" i="5"/>
  <c r="AB383" i="5"/>
  <c r="AB407" i="5"/>
  <c r="V494" i="5"/>
  <c r="I494" i="5" s="1"/>
  <c r="AB499" i="5"/>
  <c r="V502" i="5"/>
  <c r="G502" i="5" s="1"/>
  <c r="AB506" i="5"/>
  <c r="AB519" i="5"/>
  <c r="V530" i="5"/>
  <c r="V534" i="5"/>
  <c r="G534" i="5" s="1"/>
  <c r="G542" i="5"/>
  <c r="J558" i="5"/>
  <c r="H558" i="5"/>
  <c r="F558" i="5"/>
  <c r="V560" i="5"/>
  <c r="I560" i="5" s="1"/>
  <c r="AB560" i="5"/>
  <c r="S568" i="5"/>
  <c r="AB587" i="5"/>
  <c r="T588" i="5"/>
  <c r="S588" i="5"/>
  <c r="S594" i="5"/>
  <c r="T606" i="5"/>
  <c r="AB606" i="5"/>
  <c r="T615" i="5"/>
  <c r="S615" i="5"/>
  <c r="V624" i="5"/>
  <c r="F624" i="5" s="1"/>
  <c r="AB624" i="5"/>
  <c r="J654" i="5"/>
  <c r="T661" i="5"/>
  <c r="S661" i="5"/>
  <c r="T664" i="5"/>
  <c r="AB664" i="5"/>
  <c r="T666" i="5"/>
  <c r="S666" i="5"/>
  <c r="T670" i="5"/>
  <c r="S670" i="5"/>
  <c r="T690" i="5"/>
  <c r="AB690" i="5"/>
  <c r="S690" i="5"/>
  <c r="J699" i="5"/>
  <c r="J723" i="5"/>
  <c r="F723" i="5"/>
  <c r="S735" i="5"/>
  <c r="T744" i="5"/>
  <c r="S744" i="5"/>
  <c r="AB744" i="5"/>
  <c r="F753" i="5"/>
  <c r="AB767" i="5"/>
  <c r="T767" i="5"/>
  <c r="S767" i="5"/>
  <c r="V778" i="5"/>
  <c r="H784" i="5"/>
  <c r="V798" i="5"/>
  <c r="V814" i="5"/>
  <c r="G814" i="5" s="1"/>
  <c r="V830" i="5"/>
  <c r="G830" i="5" s="1"/>
  <c r="H848" i="5"/>
  <c r="J848" i="5"/>
  <c r="I848" i="5"/>
  <c r="V850" i="5"/>
  <c r="V858" i="5"/>
  <c r="G858" i="5" s="1"/>
  <c r="S865" i="5"/>
  <c r="G870" i="5"/>
  <c r="S877" i="5"/>
  <c r="G878" i="5"/>
  <c r="AB883" i="5"/>
  <c r="V897" i="5"/>
  <c r="R897" i="5" s="1"/>
  <c r="T901" i="5"/>
  <c r="S901" i="5"/>
  <c r="T913" i="5"/>
  <c r="S913" i="5"/>
  <c r="V921" i="5"/>
  <c r="H921" i="5" s="1"/>
  <c r="H934" i="5"/>
  <c r="R934" i="5"/>
  <c r="F934" i="5"/>
  <c r="J934" i="5"/>
  <c r="I934" i="5"/>
  <c r="H942" i="5"/>
  <c r="I942" i="5"/>
  <c r="R942" i="5"/>
  <c r="V950" i="5"/>
  <c r="V957" i="5"/>
  <c r="J957" i="5" s="1"/>
  <c r="G970" i="5"/>
  <c r="J970" i="5"/>
  <c r="F970" i="5"/>
  <c r="F982" i="5"/>
  <c r="AB1005" i="5"/>
  <c r="G1034" i="5"/>
  <c r="J1034" i="5"/>
  <c r="F1034" i="5"/>
  <c r="AB1039" i="5"/>
  <c r="F1046" i="5"/>
  <c r="AB1069" i="5"/>
  <c r="H1086" i="5"/>
  <c r="R1086" i="5"/>
  <c r="J1086" i="5"/>
  <c r="F1086" i="5"/>
  <c r="H1094" i="5"/>
  <c r="G1094" i="5"/>
  <c r="R1094" i="5"/>
  <c r="F1094" i="5"/>
  <c r="S1107" i="5"/>
  <c r="H1120" i="5"/>
  <c r="F1120" i="5"/>
  <c r="S1131" i="5"/>
  <c r="H1301" i="5"/>
  <c r="J1301" i="5"/>
  <c r="E1301" i="5"/>
  <c r="X1301" i="5" s="1"/>
  <c r="F1301" i="5"/>
  <c r="J1303" i="5"/>
  <c r="H1307" i="5"/>
  <c r="E1307" i="5"/>
  <c r="X1307" i="5" s="1"/>
  <c r="T1328" i="5"/>
  <c r="S1328" i="5"/>
  <c r="AB1328" i="5"/>
  <c r="E1351" i="5"/>
  <c r="X1351" i="5" s="1"/>
  <c r="R1351" i="5"/>
  <c r="I1387" i="5"/>
  <c r="F1387" i="5"/>
  <c r="H1402" i="5"/>
  <c r="F1402" i="5"/>
  <c r="T1409" i="5"/>
  <c r="S1409" i="5"/>
  <c r="T1417" i="5"/>
  <c r="H1763" i="5"/>
  <c r="R1763" i="5"/>
  <c r="I1763" i="5"/>
  <c r="V1863" i="5"/>
  <c r="G1863" i="5" s="1"/>
  <c r="AB559" i="5"/>
  <c r="S614" i="5"/>
  <c r="S646" i="5"/>
  <c r="AB654" i="5"/>
  <c r="T656" i="5"/>
  <c r="AB656" i="5"/>
  <c r="T696" i="5"/>
  <c r="S696" i="5"/>
  <c r="S728" i="5"/>
  <c r="S743" i="5"/>
  <c r="T760" i="5"/>
  <c r="S760" i="5"/>
  <c r="V777" i="5"/>
  <c r="R777" i="5" s="1"/>
  <c r="V786" i="5"/>
  <c r="G786" i="5" s="1"/>
  <c r="H808" i="5"/>
  <c r="J808" i="5"/>
  <c r="V816" i="5"/>
  <c r="R816" i="5" s="1"/>
  <c r="V829" i="5"/>
  <c r="V838" i="5"/>
  <c r="G838" i="5" s="1"/>
  <c r="S853" i="5"/>
  <c r="V865" i="5"/>
  <c r="I865" i="5" s="1"/>
  <c r="V874" i="5"/>
  <c r="G874" i="5" s="1"/>
  <c r="H896" i="5"/>
  <c r="J896" i="5"/>
  <c r="V904" i="5"/>
  <c r="V929" i="5"/>
  <c r="V938" i="5"/>
  <c r="V949" i="5"/>
  <c r="G976" i="5"/>
  <c r="J976" i="5"/>
  <c r="G992" i="5"/>
  <c r="J992" i="5"/>
  <c r="J1008" i="5"/>
  <c r="G1010" i="5"/>
  <c r="J1010" i="5"/>
  <c r="G1040" i="5"/>
  <c r="J1040" i="5"/>
  <c r="G1056" i="5"/>
  <c r="J1056" i="5"/>
  <c r="G1072" i="5"/>
  <c r="G1074" i="5"/>
  <c r="J1074" i="5"/>
  <c r="H1090" i="5"/>
  <c r="J1090" i="5"/>
  <c r="F1090" i="5"/>
  <c r="S1099" i="5"/>
  <c r="H1112" i="5"/>
  <c r="F1112" i="5"/>
  <c r="J1112" i="5"/>
  <c r="H1118" i="5"/>
  <c r="R1118" i="5"/>
  <c r="G1134" i="5"/>
  <c r="F1152" i="5"/>
  <c r="H1154" i="5"/>
  <c r="J1154" i="5"/>
  <c r="F1154" i="5"/>
  <c r="S1163" i="5"/>
  <c r="V1185" i="5"/>
  <c r="H1191" i="5"/>
  <c r="I1191" i="5"/>
  <c r="V1201" i="5"/>
  <c r="G1201" i="5" s="1"/>
  <c r="H1207" i="5"/>
  <c r="I1207" i="5"/>
  <c r="T1212" i="5"/>
  <c r="V1217" i="5"/>
  <c r="V1233" i="5"/>
  <c r="G1233" i="5" s="1"/>
  <c r="H1239" i="5"/>
  <c r="I1239" i="5"/>
  <c r="T1244" i="5"/>
  <c r="S1244" i="5"/>
  <c r="V1249" i="5"/>
  <c r="H1255" i="5"/>
  <c r="I1255" i="5"/>
  <c r="T1260" i="5"/>
  <c r="V1265" i="5"/>
  <c r="G1265" i="5" s="1"/>
  <c r="G1269" i="5"/>
  <c r="S1276" i="5"/>
  <c r="H1281" i="5"/>
  <c r="J1281" i="5"/>
  <c r="H1283" i="5"/>
  <c r="I1283" i="5"/>
  <c r="E1283" i="5"/>
  <c r="X1283" i="5" s="1"/>
  <c r="T1292" i="5"/>
  <c r="S1292" i="5"/>
  <c r="H1297" i="5"/>
  <c r="J1297" i="5"/>
  <c r="E1297" i="5"/>
  <c r="X1297" i="5" s="1"/>
  <c r="R1297" i="5"/>
  <c r="H1299" i="5"/>
  <c r="I1299" i="5"/>
  <c r="E1299" i="5"/>
  <c r="X1299" i="5" s="1"/>
  <c r="T1308" i="5"/>
  <c r="S1308" i="5"/>
  <c r="T1324" i="5"/>
  <c r="S1324" i="5"/>
  <c r="H1329" i="5"/>
  <c r="J1329" i="5"/>
  <c r="E1329" i="5"/>
  <c r="X1329" i="5" s="1"/>
  <c r="R1329" i="5"/>
  <c r="G1333" i="5"/>
  <c r="T1340" i="5"/>
  <c r="S1340" i="5"/>
  <c r="G1349" i="5"/>
  <c r="H1353" i="5"/>
  <c r="I1353" i="5"/>
  <c r="G1353" i="5"/>
  <c r="R1353" i="5"/>
  <c r="E1353" i="5"/>
  <c r="X1353" i="5" s="1"/>
  <c r="T1474" i="5"/>
  <c r="AB1474" i="5"/>
  <c r="AB1506" i="5"/>
  <c r="G1656" i="5"/>
  <c r="F1656" i="5"/>
  <c r="J1656" i="5"/>
  <c r="J1682" i="5"/>
  <c r="H1720" i="5"/>
  <c r="V270" i="5"/>
  <c r="G270" i="5" s="1"/>
  <c r="V278" i="5"/>
  <c r="E278" i="5" s="1"/>
  <c r="X278" i="5" s="1"/>
  <c r="V286" i="5"/>
  <c r="V294" i="5"/>
  <c r="AB303" i="5"/>
  <c r="AB319" i="5"/>
  <c r="V322" i="5"/>
  <c r="V330" i="5"/>
  <c r="E330" i="5" s="1"/>
  <c r="X330" i="5" s="1"/>
  <c r="V338" i="5"/>
  <c r="V346" i="5"/>
  <c r="E346" i="5" s="1"/>
  <c r="X346" i="5" s="1"/>
  <c r="V354" i="5"/>
  <c r="AB363" i="5"/>
  <c r="AB371" i="5"/>
  <c r="AB379" i="5"/>
  <c r="AB387" i="5"/>
  <c r="V390" i="5"/>
  <c r="I390" i="5" s="1"/>
  <c r="V398" i="5"/>
  <c r="V406" i="5"/>
  <c r="E406" i="5" s="1"/>
  <c r="X406" i="5" s="1"/>
  <c r="V414" i="5"/>
  <c r="I414" i="5" s="1"/>
  <c r="V422" i="5"/>
  <c r="E422" i="5" s="1"/>
  <c r="X422" i="5" s="1"/>
  <c r="AB431" i="5"/>
  <c r="AB439" i="5"/>
  <c r="AB455" i="5"/>
  <c r="V474" i="5"/>
  <c r="V482" i="5"/>
  <c r="I482" i="5" s="1"/>
  <c r="V490" i="5"/>
  <c r="G490" i="5" s="1"/>
  <c r="V498" i="5"/>
  <c r="I498" i="5" s="1"/>
  <c r="AB515" i="5"/>
  <c r="AB523" i="5"/>
  <c r="V550" i="5"/>
  <c r="I550" i="5" s="1"/>
  <c r="S590" i="5"/>
  <c r="AB646" i="5"/>
  <c r="V646" i="5"/>
  <c r="I646" i="5" s="1"/>
  <c r="AB674" i="5"/>
  <c r="S687" i="5"/>
  <c r="T706" i="5"/>
  <c r="AB706" i="5"/>
  <c r="S719" i="5"/>
  <c r="J729" i="5"/>
  <c r="S751" i="5"/>
  <c r="J761" i="5"/>
  <c r="V768" i="5"/>
  <c r="AB771" i="5"/>
  <c r="T781" i="5"/>
  <c r="G785" i="5"/>
  <c r="V793" i="5"/>
  <c r="R793" i="5" s="1"/>
  <c r="V802" i="5"/>
  <c r="G802" i="5" s="1"/>
  <c r="E808" i="5"/>
  <c r="X808" i="5" s="1"/>
  <c r="S833" i="5"/>
  <c r="V845" i="5"/>
  <c r="V856" i="5"/>
  <c r="F856" i="5" s="1"/>
  <c r="AB859" i="5"/>
  <c r="V881" i="5"/>
  <c r="F881" i="5" s="1"/>
  <c r="V890" i="5"/>
  <c r="G890" i="5" s="1"/>
  <c r="E896" i="5"/>
  <c r="X896" i="5" s="1"/>
  <c r="G901" i="5"/>
  <c r="V920" i="5"/>
  <c r="T933" i="5"/>
  <c r="G937" i="5"/>
  <c r="V945" i="5"/>
  <c r="I945" i="5" s="1"/>
  <c r="E952" i="5"/>
  <c r="X952" i="5" s="1"/>
  <c r="I954" i="5"/>
  <c r="F954" i="5"/>
  <c r="V958" i="5"/>
  <c r="G958" i="5" s="1"/>
  <c r="G974" i="5"/>
  <c r="AB993" i="5"/>
  <c r="AB1011" i="5"/>
  <c r="G1022" i="5"/>
  <c r="J1022" i="5"/>
  <c r="AB1027" i="5"/>
  <c r="AB1043" i="5"/>
  <c r="AB1057" i="5"/>
  <c r="AB1075" i="5"/>
  <c r="G1090" i="5"/>
  <c r="H1098" i="5"/>
  <c r="F1098" i="5"/>
  <c r="I1111" i="5"/>
  <c r="G1112" i="5"/>
  <c r="G1118" i="5"/>
  <c r="H1126" i="5"/>
  <c r="G1126" i="5"/>
  <c r="R1126" i="5"/>
  <c r="J1136" i="5"/>
  <c r="F1136" i="5"/>
  <c r="H1138" i="5"/>
  <c r="J1138" i="5"/>
  <c r="G1152" i="5"/>
  <c r="G1154" i="5"/>
  <c r="F1160" i="5"/>
  <c r="J1160" i="5"/>
  <c r="H1162" i="5"/>
  <c r="F1162" i="5"/>
  <c r="J1162" i="5"/>
  <c r="V1173" i="5"/>
  <c r="G1173" i="5" s="1"/>
  <c r="H1179" i="5"/>
  <c r="I1179" i="5"/>
  <c r="V1189" i="5"/>
  <c r="G1189" i="5" s="1"/>
  <c r="E1191" i="5"/>
  <c r="X1191" i="5" s="1"/>
  <c r="H1195" i="5"/>
  <c r="I1195" i="5"/>
  <c r="S1200" i="5"/>
  <c r="V1205" i="5"/>
  <c r="G1205" i="5" s="1"/>
  <c r="E1207" i="5"/>
  <c r="X1207" i="5" s="1"/>
  <c r="V1221" i="5"/>
  <c r="G1221" i="5" s="1"/>
  <c r="H1227" i="5"/>
  <c r="I1227" i="5"/>
  <c r="V1237" i="5"/>
  <c r="G1237" i="5" s="1"/>
  <c r="E1239" i="5"/>
  <c r="X1239" i="5" s="1"/>
  <c r="V1253" i="5"/>
  <c r="G1253" i="5" s="1"/>
  <c r="E1255" i="5"/>
  <c r="X1255" i="5" s="1"/>
  <c r="T1264" i="5"/>
  <c r="S1264" i="5"/>
  <c r="H1277" i="5"/>
  <c r="J1277" i="5"/>
  <c r="E1277" i="5"/>
  <c r="X1277" i="5" s="1"/>
  <c r="R1277" i="5"/>
  <c r="H1279" i="5"/>
  <c r="I1279" i="5"/>
  <c r="E1279" i="5"/>
  <c r="X1279" i="5" s="1"/>
  <c r="J1283" i="5"/>
  <c r="G1297" i="5"/>
  <c r="J1299" i="5"/>
  <c r="T1304" i="5"/>
  <c r="S1304" i="5"/>
  <c r="AB1304" i="5"/>
  <c r="H1309" i="5"/>
  <c r="J1309" i="5"/>
  <c r="E1309" i="5"/>
  <c r="X1309" i="5" s="1"/>
  <c r="R1309" i="5"/>
  <c r="T1320" i="5"/>
  <c r="S1320" i="5"/>
  <c r="AB1320" i="5"/>
  <c r="H1327" i="5"/>
  <c r="I1327" i="5"/>
  <c r="G1329" i="5"/>
  <c r="H1343" i="5"/>
  <c r="I1343" i="5"/>
  <c r="E1343" i="5"/>
  <c r="X1343" i="5" s="1"/>
  <c r="J1347" i="5"/>
  <c r="H1363" i="5"/>
  <c r="J1363" i="5"/>
  <c r="E1363" i="5"/>
  <c r="X1363" i="5" s="1"/>
  <c r="G1363" i="5"/>
  <c r="R1363" i="5"/>
  <c r="S1369" i="5"/>
  <c r="T1369" i="5"/>
  <c r="T1437" i="5"/>
  <c r="S1437" i="5"/>
  <c r="V1935" i="5"/>
  <c r="V662" i="5"/>
  <c r="AB827" i="5"/>
  <c r="S987" i="5"/>
  <c r="S999" i="5"/>
  <c r="S1011" i="5"/>
  <c r="S1023" i="5"/>
  <c r="S1027" i="5"/>
  <c r="S1039" i="5"/>
  <c r="S1051" i="5"/>
  <c r="S1063" i="5"/>
  <c r="S1075" i="5"/>
  <c r="V1362" i="5"/>
  <c r="J1362" i="5" s="1"/>
  <c r="V1365" i="5"/>
  <c r="G1365" i="5" s="1"/>
  <c r="G1374" i="5"/>
  <c r="S1375" i="5"/>
  <c r="T1427" i="5"/>
  <c r="S1427" i="5"/>
  <c r="AB1458" i="5"/>
  <c r="T1535" i="5"/>
  <c r="S1535" i="5"/>
  <c r="F1538" i="5"/>
  <c r="G1570" i="5"/>
  <c r="F1570" i="5"/>
  <c r="J1570" i="5"/>
  <c r="G1582" i="5"/>
  <c r="F1582" i="5"/>
  <c r="J1582" i="5"/>
  <c r="J1594" i="5"/>
  <c r="S1597" i="5"/>
  <c r="T1599" i="5"/>
  <c r="S1599" i="5"/>
  <c r="G1640" i="5"/>
  <c r="F1640" i="5"/>
  <c r="J1640" i="5"/>
  <c r="G1646" i="5"/>
  <c r="F1646" i="5"/>
  <c r="J1646" i="5"/>
  <c r="G1650" i="5"/>
  <c r="F1650" i="5"/>
  <c r="J1650" i="5"/>
  <c r="J1658" i="5"/>
  <c r="F1674" i="5"/>
  <c r="J1674" i="5"/>
  <c r="V1879" i="5"/>
  <c r="J1879" i="5" s="1"/>
  <c r="H1955" i="5"/>
  <c r="R1955" i="5"/>
  <c r="F1955" i="5"/>
  <c r="E1955" i="5"/>
  <c r="X1955" i="5" s="1"/>
  <c r="J1955" i="5"/>
  <c r="G1955" i="5"/>
  <c r="V1410" i="5"/>
  <c r="R1410" i="5" s="1"/>
  <c r="AB1430" i="5"/>
  <c r="AB1438" i="5"/>
  <c r="T1446" i="5"/>
  <c r="AB1446" i="5"/>
  <c r="J1458" i="5"/>
  <c r="T1481" i="5"/>
  <c r="S1481" i="5"/>
  <c r="T1489" i="5"/>
  <c r="S1489" i="5"/>
  <c r="S1513" i="5"/>
  <c r="T1523" i="5"/>
  <c r="S1523" i="5"/>
  <c r="G1526" i="5"/>
  <c r="T1539" i="5"/>
  <c r="S1539" i="5"/>
  <c r="G1544" i="5"/>
  <c r="F1544" i="5"/>
  <c r="J1544" i="5"/>
  <c r="T1551" i="5"/>
  <c r="S1551" i="5"/>
  <c r="T1565" i="5"/>
  <c r="AB1565" i="5"/>
  <c r="S1565" i="5"/>
  <c r="T1567" i="5"/>
  <c r="G1576" i="5"/>
  <c r="F1576" i="5"/>
  <c r="J1576" i="5"/>
  <c r="G1634" i="5"/>
  <c r="F1634" i="5"/>
  <c r="J1634" i="5"/>
  <c r="G1642" i="5"/>
  <c r="J1642" i="5"/>
  <c r="T1645" i="5"/>
  <c r="AB1645" i="5"/>
  <c r="S1645" i="5"/>
  <c r="T1647" i="5"/>
  <c r="S1663" i="5"/>
  <c r="T1663" i="5"/>
  <c r="T1718" i="5"/>
  <c r="AB1718" i="5"/>
  <c r="S1718" i="5"/>
  <c r="H1731" i="5"/>
  <c r="R1731" i="5"/>
  <c r="I1731" i="5"/>
  <c r="F1731" i="5"/>
  <c r="R1752" i="5"/>
  <c r="H1752" i="5"/>
  <c r="V1912" i="5"/>
  <c r="G1912" i="5" s="1"/>
  <c r="V1941" i="5"/>
  <c r="G1941" i="5" s="1"/>
  <c r="V2018" i="5"/>
  <c r="J2018" i="5" s="1"/>
  <c r="H2210" i="5"/>
  <c r="J2210" i="5"/>
  <c r="E2210" i="5"/>
  <c r="X2210" i="5" s="1"/>
  <c r="I2210" i="5"/>
  <c r="F2210" i="5"/>
  <c r="R2210" i="5"/>
  <c r="G2210" i="5"/>
  <c r="AB2421" i="5"/>
  <c r="V2421" i="5"/>
  <c r="J2489" i="5"/>
  <c r="I2489" i="5"/>
  <c r="F2489" i="5"/>
  <c r="V1367" i="5"/>
  <c r="G1367" i="5" s="1"/>
  <c r="V1390" i="5"/>
  <c r="I1411" i="5"/>
  <c r="V1422" i="5"/>
  <c r="I1423" i="5"/>
  <c r="V1430" i="5"/>
  <c r="G1430" i="5" s="1"/>
  <c r="T1527" i="5"/>
  <c r="J1530" i="5"/>
  <c r="G1546" i="5"/>
  <c r="F1546" i="5"/>
  <c r="J1546" i="5"/>
  <c r="G1562" i="5"/>
  <c r="F1562" i="5"/>
  <c r="J1562" i="5"/>
  <c r="G1578" i="5"/>
  <c r="F1578" i="5"/>
  <c r="G1608" i="5"/>
  <c r="F1608" i="5"/>
  <c r="G1614" i="5"/>
  <c r="T1629" i="5"/>
  <c r="AB1629" i="5"/>
  <c r="S1629" i="5"/>
  <c r="T1631" i="5"/>
  <c r="T1722" i="5"/>
  <c r="AB1722" i="5"/>
  <c r="S1722" i="5"/>
  <c r="H1735" i="5"/>
  <c r="G1735" i="5"/>
  <c r="R1735" i="5"/>
  <c r="I1735" i="5"/>
  <c r="F1735" i="5"/>
  <c r="T1770" i="5"/>
  <c r="AB1770" i="5"/>
  <c r="S1770" i="5"/>
  <c r="T1786" i="5"/>
  <c r="AB1786" i="5"/>
  <c r="T1802" i="5"/>
  <c r="AB1802" i="5"/>
  <c r="S1802" i="5"/>
  <c r="T1810" i="5"/>
  <c r="AB1810" i="5"/>
  <c r="T1818" i="5"/>
  <c r="AB1818" i="5"/>
  <c r="S1818" i="5"/>
  <c r="T1834" i="5"/>
  <c r="AB1834" i="5"/>
  <c r="S1834" i="5"/>
  <c r="V1847" i="5"/>
  <c r="E1847" i="5" s="1"/>
  <c r="X1847" i="5" s="1"/>
  <c r="V1937" i="5"/>
  <c r="G1937" i="5" s="1"/>
  <c r="S1415" i="5"/>
  <c r="V1426" i="5"/>
  <c r="AB1435" i="5"/>
  <c r="AB1443" i="5"/>
  <c r="V1454" i="5"/>
  <c r="E1454" i="5" s="1"/>
  <c r="X1454" i="5" s="1"/>
  <c r="V1462" i="5"/>
  <c r="I1462" i="5" s="1"/>
  <c r="AB1471" i="5"/>
  <c r="AB1487" i="5"/>
  <c r="AB1495" i="5"/>
  <c r="AB1503" i="5"/>
  <c r="AB1511" i="5"/>
  <c r="AB1591" i="5"/>
  <c r="AB1607" i="5"/>
  <c r="AB1623" i="5"/>
  <c r="AB1639"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386" i="5"/>
  <c r="G1418" i="5"/>
  <c r="AB1426" i="5"/>
  <c r="V1434" i="5"/>
  <c r="V1442" i="5"/>
  <c r="G1442" i="5" s="1"/>
  <c r="AB1454" i="5"/>
  <c r="AB1459" i="5"/>
  <c r="AB1462" i="5"/>
  <c r="V1470" i="5"/>
  <c r="V1478" i="5"/>
  <c r="G1478" i="5" s="1"/>
  <c r="V1486" i="5"/>
  <c r="J1486" i="5" s="1"/>
  <c r="V1494" i="5"/>
  <c r="I1494" i="5" s="1"/>
  <c r="V1502" i="5"/>
  <c r="I1502" i="5" s="1"/>
  <c r="V1510" i="5"/>
  <c r="G1510" i="5" s="1"/>
  <c r="V1518" i="5"/>
  <c r="F1520" i="5"/>
  <c r="F1528" i="5"/>
  <c r="F1552" i="5"/>
  <c r="S1553" i="5"/>
  <c r="F1568" i="5"/>
  <c r="S1569" i="5"/>
  <c r="F1584" i="5"/>
  <c r="S1587" i="5"/>
  <c r="S1603" i="5"/>
  <c r="F1616" i="5"/>
  <c r="S1617" i="5"/>
  <c r="S1619" i="5"/>
  <c r="S1633" i="5"/>
  <c r="F1648" i="5"/>
  <c r="S1651" i="5"/>
  <c r="AB1658" i="5"/>
  <c r="AB1664" i="5"/>
  <c r="T1683" i="5"/>
  <c r="T1697" i="5"/>
  <c r="H1711" i="5"/>
  <c r="R1711" i="5"/>
  <c r="AB1726" i="5"/>
  <c r="AB1730" i="5"/>
  <c r="H1739" i="5"/>
  <c r="R1739" i="5"/>
  <c r="H1743" i="5"/>
  <c r="G1743" i="5"/>
  <c r="G1747" i="5"/>
  <c r="T1758" i="5"/>
  <c r="AB1758" i="5"/>
  <c r="H1760" i="5"/>
  <c r="T1762" i="5"/>
  <c r="AB1762" i="5"/>
  <c r="S1762" i="5"/>
  <c r="S1766" i="5"/>
  <c r="H1775" i="5"/>
  <c r="G1775" i="5"/>
  <c r="R1775" i="5"/>
  <c r="I1775" i="5"/>
  <c r="H1783" i="5"/>
  <c r="G1783" i="5"/>
  <c r="R1783" i="5"/>
  <c r="I1783" i="5"/>
  <c r="H1791" i="5"/>
  <c r="R1791" i="5"/>
  <c r="H1807" i="5"/>
  <c r="G1807" i="5"/>
  <c r="R1807" i="5"/>
  <c r="I1807" i="5"/>
  <c r="H1815" i="5"/>
  <c r="G1815" i="5"/>
  <c r="R1815" i="5"/>
  <c r="I1815" i="5"/>
  <c r="H1823" i="5"/>
  <c r="G1823" i="5"/>
  <c r="R1823" i="5"/>
  <c r="I1823" i="5"/>
  <c r="H1831" i="5"/>
  <c r="R1831" i="5"/>
  <c r="I1839" i="5"/>
  <c r="V1842" i="5"/>
  <c r="V1855" i="5"/>
  <c r="V1858" i="5"/>
  <c r="G1858" i="5" s="1"/>
  <c r="V1871" i="5"/>
  <c r="E1871" i="5" s="1"/>
  <c r="X1871" i="5" s="1"/>
  <c r="V1874" i="5"/>
  <c r="I1874" i="5" s="1"/>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H2154" i="5"/>
  <c r="R2154" i="5"/>
  <c r="F2154" i="5"/>
  <c r="J2154" i="5"/>
  <c r="E2154" i="5"/>
  <c r="X2154" i="5" s="1"/>
  <c r="I2154" i="5"/>
  <c r="V2224" i="5"/>
  <c r="V2233" i="5"/>
  <c r="V2249" i="5"/>
  <c r="R2249" i="5" s="1"/>
  <c r="AB1427" i="5"/>
  <c r="V1438" i="5"/>
  <c r="E1438" i="5" s="1"/>
  <c r="X1438" i="5" s="1"/>
  <c r="V1446" i="5"/>
  <c r="AB1455" i="5"/>
  <c r="V1466" i="5"/>
  <c r="E1466" i="5" s="1"/>
  <c r="X1466" i="5" s="1"/>
  <c r="V1474" i="5"/>
  <c r="V1482" i="5"/>
  <c r="V1490" i="5"/>
  <c r="I1490" i="5" s="1"/>
  <c r="V1498" i="5"/>
  <c r="E1498" i="5" s="1"/>
  <c r="X1498" i="5" s="1"/>
  <c r="V1506" i="5"/>
  <c r="V1514" i="5"/>
  <c r="I1514" i="5" s="1"/>
  <c r="G1558" i="5"/>
  <c r="F1558" i="5"/>
  <c r="G1574" i="5"/>
  <c r="F1574" i="5"/>
  <c r="G1590" i="5"/>
  <c r="F1590" i="5"/>
  <c r="AB1605" i="5"/>
  <c r="G1606" i="5"/>
  <c r="AB1621" i="5"/>
  <c r="G1622" i="5"/>
  <c r="F1622" i="5"/>
  <c r="AB1637" i="5"/>
  <c r="F1638" i="5"/>
  <c r="G1654" i="5"/>
  <c r="F1654" i="5"/>
  <c r="AB1662" i="5"/>
  <c r="R1712" i="5"/>
  <c r="H1712" i="5"/>
  <c r="T1714" i="5"/>
  <c r="AB1714" i="5"/>
  <c r="H1727" i="5"/>
  <c r="G1727" i="5"/>
  <c r="R1727" i="5"/>
  <c r="G1731" i="5"/>
  <c r="R1744" i="5"/>
  <c r="H1744" i="5"/>
  <c r="S1746" i="5"/>
  <c r="H1755" i="5"/>
  <c r="R1755" i="5"/>
  <c r="H1759" i="5"/>
  <c r="G1759" i="5"/>
  <c r="R1759" i="5"/>
  <c r="V1850" i="5"/>
  <c r="I1850" i="5" s="1"/>
  <c r="V1866" i="5"/>
  <c r="G1866" i="5" s="1"/>
  <c r="V1882" i="5"/>
  <c r="G1882" i="5" s="1"/>
  <c r="V1897" i="5"/>
  <c r="G1897" i="5" s="1"/>
  <c r="E1901" i="5"/>
  <c r="X1901" i="5" s="1"/>
  <c r="V1906" i="5"/>
  <c r="H1906" i="5" s="1"/>
  <c r="H1907" i="5"/>
  <c r="J1907" i="5"/>
  <c r="E1907" i="5"/>
  <c r="X1907" i="5" s="1"/>
  <c r="G1907" i="5"/>
  <c r="R1907" i="5"/>
  <c r="I1907" i="5"/>
  <c r="H1927" i="5"/>
  <c r="R1927" i="5"/>
  <c r="F1927" i="5"/>
  <c r="G1927" i="5"/>
  <c r="J1927" i="5"/>
  <c r="I192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T2185" i="5"/>
  <c r="S2185" i="5"/>
  <c r="AB2185" i="5"/>
  <c r="H1843" i="5"/>
  <c r="F1843" i="5"/>
  <c r="H1851" i="5"/>
  <c r="H1867" i="5"/>
  <c r="F1867" i="5"/>
  <c r="H1875" i="5"/>
  <c r="F1875" i="5"/>
  <c r="H1883" i="5"/>
  <c r="F1883" i="5"/>
  <c r="H1891" i="5"/>
  <c r="F1891"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H2214" i="5"/>
  <c r="R2214" i="5"/>
  <c r="I2214" i="5"/>
  <c r="E2214" i="5"/>
  <c r="X2214" i="5" s="1"/>
  <c r="J2214" i="5"/>
  <c r="G2214" i="5"/>
  <c r="AB1674" i="5"/>
  <c r="AB1680" i="5"/>
  <c r="AB1706" i="5"/>
  <c r="G1722" i="5"/>
  <c r="G1730" i="5"/>
  <c r="G1738" i="5"/>
  <c r="G1746" i="5"/>
  <c r="G1762" i="5"/>
  <c r="G1770" i="5"/>
  <c r="G1778" i="5"/>
  <c r="H1784" i="5"/>
  <c r="G1786" i="5"/>
  <c r="H1792" i="5"/>
  <c r="H1800" i="5"/>
  <c r="G1802" i="5"/>
  <c r="G1810" i="5"/>
  <c r="H1816" i="5"/>
  <c r="G1818" i="5"/>
  <c r="H1824" i="5"/>
  <c r="T1842" i="5"/>
  <c r="S1842" i="5"/>
  <c r="G1843" i="5"/>
  <c r="G1846" i="5"/>
  <c r="S1850" i="5"/>
  <c r="T1858" i="5"/>
  <c r="S1858" i="5"/>
  <c r="G1862" i="5"/>
  <c r="T1866" i="5"/>
  <c r="S1866" i="5"/>
  <c r="G1867" i="5"/>
  <c r="G1875" i="5"/>
  <c r="T1882" i="5"/>
  <c r="S1882" i="5"/>
  <c r="G1886" i="5"/>
  <c r="T1890" i="5"/>
  <c r="S1890" i="5"/>
  <c r="G1891"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H1985" i="5"/>
  <c r="J1985" i="5"/>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T2055" i="5"/>
  <c r="S2055" i="5"/>
  <c r="AB2059" i="5"/>
  <c r="V2069" i="5"/>
  <c r="G2069" i="5" s="1"/>
  <c r="AB2069" i="5"/>
  <c r="T2073" i="5"/>
  <c r="S2073" i="5"/>
  <c r="AB2073" i="5"/>
  <c r="G2078" i="5"/>
  <c r="H2106" i="5"/>
  <c r="R2106" i="5"/>
  <c r="F2106" i="5"/>
  <c r="I2106" i="5"/>
  <c r="E2106" i="5"/>
  <c r="X2106" i="5" s="1"/>
  <c r="H2122" i="5"/>
  <c r="F2122" i="5"/>
  <c r="G2122" i="5"/>
  <c r="J2122" i="5"/>
  <c r="I2122" i="5"/>
  <c r="R2127" i="5"/>
  <c r="H2150" i="5"/>
  <c r="J2150" i="5"/>
  <c r="E2150" i="5"/>
  <c r="X2150" i="5" s="1"/>
  <c r="I2150" i="5"/>
  <c r="F2150" i="5"/>
  <c r="R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0" i="5"/>
  <c r="AB1838" i="5"/>
  <c r="R1843" i="5"/>
  <c r="R1851" i="5"/>
  <c r="R1867" i="5"/>
  <c r="R1875" i="5"/>
  <c r="R1891" i="5"/>
  <c r="R1911" i="5"/>
  <c r="R1913" i="5"/>
  <c r="E1915" i="5"/>
  <c r="X1915" i="5" s="1"/>
  <c r="R1915" i="5"/>
  <c r="H1917" i="5"/>
  <c r="I1917" i="5"/>
  <c r="H1921" i="5"/>
  <c r="V1925" i="5"/>
  <c r="J1931" i="5"/>
  <c r="H1943" i="5"/>
  <c r="I1943" i="5"/>
  <c r="H1947" i="5"/>
  <c r="R1947" i="5"/>
  <c r="F1947" i="5"/>
  <c r="I1947" i="5"/>
  <c r="H1949" i="5"/>
  <c r="R1949" i="5"/>
  <c r="F1949" i="5"/>
  <c r="I1949" i="5"/>
  <c r="V1959" i="5"/>
  <c r="G1959" i="5" s="1"/>
  <c r="V1962" i="5"/>
  <c r="G1962" i="5" s="1"/>
  <c r="V1977" i="5"/>
  <c r="G1977" i="5" s="1"/>
  <c r="H1979" i="5"/>
  <c r="I1979" i="5"/>
  <c r="R1979" i="5"/>
  <c r="F1979" i="5"/>
  <c r="J1979" i="5"/>
  <c r="E1979" i="5"/>
  <c r="X1979" i="5" s="1"/>
  <c r="H1997" i="5"/>
  <c r="I1997" i="5"/>
  <c r="R1997" i="5"/>
  <c r="F1997" i="5"/>
  <c r="J1997" i="5"/>
  <c r="E1997" i="5"/>
  <c r="X1997" i="5" s="1"/>
  <c r="G2007" i="5"/>
  <c r="V2010" i="5"/>
  <c r="G2010" i="5" s="1"/>
  <c r="I2011" i="5"/>
  <c r="G2021" i="5"/>
  <c r="V2030" i="5"/>
  <c r="R2030" i="5" s="1"/>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R2091" i="5"/>
  <c r="H2091" i="5"/>
  <c r="T2093" i="5"/>
  <c r="AB2093" i="5"/>
  <c r="V2110" i="5"/>
  <c r="V2118" i="5"/>
  <c r="G2118" i="5" s="1"/>
  <c r="R2131" i="5"/>
  <c r="H2131" i="5"/>
  <c r="V2302" i="5"/>
  <c r="F2302" i="5" s="1"/>
  <c r="V2109" i="5"/>
  <c r="G2109" i="5" s="1"/>
  <c r="AB2109" i="5"/>
  <c r="R2123" i="5"/>
  <c r="H2123" i="5"/>
  <c r="S2125" i="5"/>
  <c r="AB2129" i="5"/>
  <c r="T2133" i="5"/>
  <c r="S2133" i="5"/>
  <c r="H2134" i="5"/>
  <c r="J2134" i="5"/>
  <c r="E2134" i="5"/>
  <c r="X2134" i="5" s="1"/>
  <c r="H2138" i="5"/>
  <c r="R2138" i="5"/>
  <c r="F2138" i="5"/>
  <c r="V2143" i="5"/>
  <c r="R2145" i="5"/>
  <c r="E2145" i="5"/>
  <c r="X2145" i="5" s="1"/>
  <c r="R2147" i="5"/>
  <c r="H2147" i="5"/>
  <c r="V2159" i="5"/>
  <c r="G2159" i="5" s="1"/>
  <c r="V2178" i="5"/>
  <c r="V2191" i="5"/>
  <c r="G2191" i="5" s="1"/>
  <c r="V2193" i="5"/>
  <c r="AB2193" i="5"/>
  <c r="V2199" i="5"/>
  <c r="G2199" i="5" s="1"/>
  <c r="R2205" i="5"/>
  <c r="E2205" i="5"/>
  <c r="X2205" i="5" s="1"/>
  <c r="T2213" i="5"/>
  <c r="AB2213" i="5"/>
  <c r="S2213" i="5"/>
  <c r="H2226" i="5"/>
  <c r="R2226" i="5"/>
  <c r="F2226" i="5"/>
  <c r="I2226" i="5"/>
  <c r="J2226" i="5"/>
  <c r="H2262" i="5"/>
  <c r="J2262" i="5"/>
  <c r="E2262" i="5"/>
  <c r="X2262" i="5" s="1"/>
  <c r="I2262" i="5"/>
  <c r="F2262" i="5"/>
  <c r="R2262" i="5"/>
  <c r="G2262" i="5"/>
  <c r="G1952" i="5"/>
  <c r="I1978" i="5"/>
  <c r="I2001" i="5"/>
  <c r="I2017" i="5"/>
  <c r="I2025" i="5"/>
  <c r="G2073" i="5"/>
  <c r="S2077" i="5"/>
  <c r="I2082" i="5"/>
  <c r="T2085" i="5"/>
  <c r="S2085" i="5"/>
  <c r="T2089" i="5"/>
  <c r="AB2089" i="5"/>
  <c r="S2089" i="5"/>
  <c r="V2094" i="5"/>
  <c r="H2095" i="5"/>
  <c r="H2099" i="5"/>
  <c r="G2113" i="5"/>
  <c r="V2125" i="5"/>
  <c r="G2125" i="5" s="1"/>
  <c r="AB2125" i="5"/>
  <c r="E2129" i="5"/>
  <c r="X2129" i="5" s="1"/>
  <c r="AB2133" i="5"/>
  <c r="AB2137" i="5"/>
  <c r="S2137" i="5"/>
  <c r="R2141" i="5"/>
  <c r="V2142" i="5"/>
  <c r="G2142" i="5" s="1"/>
  <c r="S2145" i="5"/>
  <c r="G2147" i="5"/>
  <c r="G2154" i="5"/>
  <c r="V2218" i="5"/>
  <c r="G2226" i="5"/>
  <c r="V2239" i="5"/>
  <c r="G2239" i="5" s="1"/>
  <c r="V2287" i="5"/>
  <c r="G2287" i="5" s="1"/>
  <c r="V2290" i="5"/>
  <c r="G2290" i="5" s="1"/>
  <c r="G1983" i="5"/>
  <c r="F2001" i="5"/>
  <c r="R2001" i="5"/>
  <c r="F2017" i="5"/>
  <c r="R2017" i="5"/>
  <c r="F2025" i="5"/>
  <c r="R2025" i="5"/>
  <c r="V2093" i="5"/>
  <c r="R2107" i="5"/>
  <c r="H2107" i="5"/>
  <c r="S2109" i="5"/>
  <c r="AB2113" i="5"/>
  <c r="H2114" i="5"/>
  <c r="I2114" i="5"/>
  <c r="S2117" i="5"/>
  <c r="V2126" i="5"/>
  <c r="R2134"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E2161" i="5"/>
  <c r="X2161" i="5" s="1"/>
  <c r="I2166" i="5"/>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H2270" i="5"/>
  <c r="I2270" i="5"/>
  <c r="J2270" i="5"/>
  <c r="G2270" i="5"/>
  <c r="F2296" i="5"/>
  <c r="G2296" i="5"/>
  <c r="V2313" i="5"/>
  <c r="J2313" i="5" s="1"/>
  <c r="J2437" i="5"/>
  <c r="H2437" i="5"/>
  <c r="F2437" i="5"/>
  <c r="R2437" i="5"/>
  <c r="I2146" i="5"/>
  <c r="S2149" i="5"/>
  <c r="AB2153" i="5"/>
  <c r="S2165" i="5"/>
  <c r="E2166" i="5"/>
  <c r="X2166" i="5" s="1"/>
  <c r="J2166" i="5"/>
  <c r="AB2169" i="5"/>
  <c r="G2171" i="5"/>
  <c r="E2173" i="5"/>
  <c r="X2173" i="5" s="1"/>
  <c r="V2183" i="5"/>
  <c r="G2190" i="5"/>
  <c r="T2197" i="5"/>
  <c r="AB2197" i="5"/>
  <c r="S2197" i="5"/>
  <c r="V2202" i="5"/>
  <c r="G2202" i="5" s="1"/>
  <c r="AB2205" i="5"/>
  <c r="R2219" i="5"/>
  <c r="H2219" i="5"/>
  <c r="G2238" i="5"/>
  <c r="V2246" i="5"/>
  <c r="G2246" i="5" s="1"/>
  <c r="V2250" i="5"/>
  <c r="V2257" i="5"/>
  <c r="F2257" i="5" s="1"/>
  <c r="H2266" i="5"/>
  <c r="E2266" i="5"/>
  <c r="X2266" i="5" s="1"/>
  <c r="E2270" i="5"/>
  <c r="X2270" i="5" s="1"/>
  <c r="V2279" i="5"/>
  <c r="I2320" i="5"/>
  <c r="G2320" i="5"/>
  <c r="H2334" i="5"/>
  <c r="J2334" i="5"/>
  <c r="I2334" i="5"/>
  <c r="E2334" i="5"/>
  <c r="X2334" i="5" s="1"/>
  <c r="T2349" i="5"/>
  <c r="S2349" i="5"/>
  <c r="S2367" i="5"/>
  <c r="V2425" i="5"/>
  <c r="I2425" i="5" s="1"/>
  <c r="H2174" i="5"/>
  <c r="I2174" i="5"/>
  <c r="R2187" i="5"/>
  <c r="H2187" i="5"/>
  <c r="V2215" i="5"/>
  <c r="G2215" i="5" s="1"/>
  <c r="G2272" i="5"/>
  <c r="S2309" i="5"/>
  <c r="H2344" i="5"/>
  <c r="I2344" i="5"/>
  <c r="R2344" i="5"/>
  <c r="F2344" i="5"/>
  <c r="J2344" i="5"/>
  <c r="E2344" i="5"/>
  <c r="X2344" i="5" s="1"/>
  <c r="G2344" i="5"/>
  <c r="H2358" i="5"/>
  <c r="G2358" i="5"/>
  <c r="J2358" i="5"/>
  <c r="I2358" i="5"/>
  <c r="E2358" i="5"/>
  <c r="X2358" i="5" s="1"/>
  <c r="H2384" i="5"/>
  <c r="J2384" i="5"/>
  <c r="E2384" i="5"/>
  <c r="X2384" i="5" s="1"/>
  <c r="I2384" i="5"/>
  <c r="F2384" i="5"/>
  <c r="R2384" i="5"/>
  <c r="J2417" i="5"/>
  <c r="F2417" i="5"/>
  <c r="H2417" i="5"/>
  <c r="R2417" i="5"/>
  <c r="G2417" i="5"/>
  <c r="V2441" i="5"/>
  <c r="V2278" i="5"/>
  <c r="V2282" i="5"/>
  <c r="G2282" i="5" s="1"/>
  <c r="V2288" i="5"/>
  <c r="G2289" i="5"/>
  <c r="V2297" i="5"/>
  <c r="H2297" i="5" s="1"/>
  <c r="V2298" i="5"/>
  <c r="G2305" i="5"/>
  <c r="E2310" i="5"/>
  <c r="X2310" i="5" s="1"/>
  <c r="T2311" i="5"/>
  <c r="S2311" i="5"/>
  <c r="V2312" i="5"/>
  <c r="E2328" i="5"/>
  <c r="X2328" i="5" s="1"/>
  <c r="H2342" i="5"/>
  <c r="G2342" i="5"/>
  <c r="J2342" i="5"/>
  <c r="I2342" i="5"/>
  <c r="V2353" i="5"/>
  <c r="G2353" i="5" s="1"/>
  <c r="H2360" i="5"/>
  <c r="I2360" i="5"/>
  <c r="R2360" i="5"/>
  <c r="F2360" i="5"/>
  <c r="J2360" i="5"/>
  <c r="E2360" i="5"/>
  <c r="X2360" i="5" s="1"/>
  <c r="T2365" i="5"/>
  <c r="H2366" i="5"/>
  <c r="J2366" i="5"/>
  <c r="E2366" i="5"/>
  <c r="X2366" i="5" s="1"/>
  <c r="V2377" i="5"/>
  <c r="H2390" i="5"/>
  <c r="G2390" i="5"/>
  <c r="J2390" i="5"/>
  <c r="I2390" i="5"/>
  <c r="R2406" i="5"/>
  <c r="J2406" i="5"/>
  <c r="F2406" i="5"/>
  <c r="E2406" i="5"/>
  <c r="X2406" i="5" s="1"/>
  <c r="V2433" i="5"/>
  <c r="I2433" i="5" s="1"/>
  <c r="J2445" i="5"/>
  <c r="F2445" i="5"/>
  <c r="J2485" i="5"/>
  <c r="F2485" i="5"/>
  <c r="I2485" i="5"/>
  <c r="S2177" i="5"/>
  <c r="S2193" i="5"/>
  <c r="S2209" i="5"/>
  <c r="I2248" i="5"/>
  <c r="G2265" i="5"/>
  <c r="G2281" i="5"/>
  <c r="G2321" i="5"/>
  <c r="V2329" i="5"/>
  <c r="G2329" i="5" s="1"/>
  <c r="S2331" i="5"/>
  <c r="V2337" i="5"/>
  <c r="T2347" i="5"/>
  <c r="S2347" i="5"/>
  <c r="I2366" i="5"/>
  <c r="V2368" i="5"/>
  <c r="G2368" i="5" s="1"/>
  <c r="T2371" i="5"/>
  <c r="S2371" i="5"/>
  <c r="I2406" i="5"/>
  <c r="R2445" i="5"/>
  <c r="T2461" i="5"/>
  <c r="S2461" i="5"/>
  <c r="E2289" i="5"/>
  <c r="X2289" i="5" s="1"/>
  <c r="I2289" i="5"/>
  <c r="H2310" i="5"/>
  <c r="J2310" i="5"/>
  <c r="T2317" i="5"/>
  <c r="S2317" i="5"/>
  <c r="V2318" i="5"/>
  <c r="G2318" i="5" s="1"/>
  <c r="H2326" i="5"/>
  <c r="G2326" i="5"/>
  <c r="J2326" i="5"/>
  <c r="H2328" i="5"/>
  <c r="I2328" i="5"/>
  <c r="R2328" i="5"/>
  <c r="F2328" i="5"/>
  <c r="T2333" i="5"/>
  <c r="S2333" i="5"/>
  <c r="G2334" i="5"/>
  <c r="R2336" i="5"/>
  <c r="V2354" i="5"/>
  <c r="G2354" i="5" s="1"/>
  <c r="T2363" i="5"/>
  <c r="S2363" i="5"/>
  <c r="S2369" i="5"/>
  <c r="V2378" i="5"/>
  <c r="E2390" i="5"/>
  <c r="X2390" i="5" s="1"/>
  <c r="J2392" i="5"/>
  <c r="F2392" i="5"/>
  <c r="I2392" i="5"/>
  <c r="J2400" i="5"/>
  <c r="F2400" i="5"/>
  <c r="I2400" i="5"/>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H2490" i="5"/>
  <c r="R2490" i="5"/>
  <c r="F2490" i="5"/>
  <c r="J2497" i="5"/>
  <c r="F2497" i="5"/>
  <c r="S2327" i="5"/>
  <c r="G2345" i="5"/>
  <c r="I2352" i="5"/>
  <c r="S2359" i="5"/>
  <c r="G2361" i="5"/>
  <c r="G2366" i="5"/>
  <c r="G2370" i="5"/>
  <c r="G2391" i="5"/>
  <c r="T2394" i="5"/>
  <c r="T2396" i="5"/>
  <c r="T2398" i="5"/>
  <c r="G2401" i="5"/>
  <c r="AB2408" i="5"/>
  <c r="G2411" i="5"/>
  <c r="S2421" i="5"/>
  <c r="G2437" i="5"/>
  <c r="G2445" i="5"/>
  <c r="T2454" i="5"/>
  <c r="S2454" i="5"/>
  <c r="G2478" i="5"/>
  <c r="J2481" i="5"/>
  <c r="F2481" i="5"/>
  <c r="I2481" i="5"/>
  <c r="G2490" i="5"/>
  <c r="I2497" i="5"/>
  <c r="S2341" i="5"/>
  <c r="J2350" i="5"/>
  <c r="F2352" i="5"/>
  <c r="R2352" i="5"/>
  <c r="S2357" i="5"/>
  <c r="G2384" i="5"/>
  <c r="S2385" i="5"/>
  <c r="S2389" i="5"/>
  <c r="V2494" i="5"/>
  <c r="G2494" i="5" s="1"/>
  <c r="T2498" i="5"/>
  <c r="S2498" i="5"/>
  <c r="S2457" i="5"/>
  <c r="T2475" i="5"/>
  <c r="S2477" i="5"/>
  <c r="S2489" i="5"/>
  <c r="AB2418" i="5"/>
  <c r="AB2422" i="5"/>
  <c r="S2425" i="5"/>
  <c r="AB2426" i="5"/>
  <c r="S2429" i="5"/>
  <c r="AB2430" i="5"/>
  <c r="AB2438" i="5"/>
  <c r="S2441" i="5"/>
  <c r="S2445" i="5"/>
  <c r="AB2446" i="5"/>
  <c r="I2461" i="5"/>
  <c r="S2470" i="5"/>
  <c r="S2482" i="5"/>
  <c r="G2486" i="5"/>
  <c r="I2493" i="5"/>
  <c r="AB2425" i="5"/>
  <c r="AB2429" i="5"/>
  <c r="AB2445" i="5"/>
  <c r="R393" i="5"/>
  <c r="J393" i="5"/>
  <c r="E393" i="5"/>
  <c r="X393" i="5" s="1"/>
  <c r="F393" i="5"/>
  <c r="H393" i="5"/>
  <c r="I393" i="5"/>
  <c r="I600" i="5"/>
  <c r="E600" i="5"/>
  <c r="X600" i="5" s="1"/>
  <c r="R600" i="5"/>
  <c r="J600" i="5"/>
  <c r="F600" i="5"/>
  <c r="H600" i="5"/>
  <c r="R7" i="5"/>
  <c r="H7" i="5"/>
  <c r="I7" i="5"/>
  <c r="E7" i="5"/>
  <c r="X7" i="5" s="1"/>
  <c r="R14" i="5"/>
  <c r="H14" i="5"/>
  <c r="I14" i="5"/>
  <c r="E14" i="5"/>
  <c r="X14" i="5" s="1"/>
  <c r="R18" i="5"/>
  <c r="H18" i="5"/>
  <c r="I18" i="5"/>
  <c r="E18" i="5"/>
  <c r="X18" i="5" s="1"/>
  <c r="R26" i="5"/>
  <c r="H26" i="5"/>
  <c r="I26" i="5"/>
  <c r="E26" i="5"/>
  <c r="X26" i="5" s="1"/>
  <c r="R30" i="5"/>
  <c r="H30" i="5"/>
  <c r="I30" i="5"/>
  <c r="E30" i="5"/>
  <c r="X30" i="5" s="1"/>
  <c r="E32" i="5"/>
  <c r="X32" i="5" s="1"/>
  <c r="R34" i="5"/>
  <c r="H34" i="5"/>
  <c r="I34" i="5"/>
  <c r="E34" i="5"/>
  <c r="X34" i="5" s="1"/>
  <c r="E42" i="5"/>
  <c r="X42" i="5" s="1"/>
  <c r="R46" i="5"/>
  <c r="H46" i="5"/>
  <c r="I46" i="5"/>
  <c r="E46" i="5"/>
  <c r="X46" i="5" s="1"/>
  <c r="R48" i="5"/>
  <c r="H48" i="5"/>
  <c r="I48" i="5"/>
  <c r="E48" i="5"/>
  <c r="X48" i="5" s="1"/>
  <c r="R54" i="5"/>
  <c r="H54" i="5"/>
  <c r="I54" i="5"/>
  <c r="E54" i="5"/>
  <c r="X54" i="5" s="1"/>
  <c r="R56" i="5"/>
  <c r="H56" i="5"/>
  <c r="I56" i="5"/>
  <c r="E56" i="5"/>
  <c r="X56" i="5" s="1"/>
  <c r="R62" i="5"/>
  <c r="H62" i="5"/>
  <c r="I62" i="5"/>
  <c r="E62" i="5"/>
  <c r="X62" i="5" s="1"/>
  <c r="R66" i="5"/>
  <c r="H66" i="5"/>
  <c r="I66" i="5"/>
  <c r="E66" i="5"/>
  <c r="X66" i="5" s="1"/>
  <c r="R72" i="5"/>
  <c r="H72" i="5"/>
  <c r="I72" i="5"/>
  <c r="E72" i="5"/>
  <c r="X72" i="5" s="1"/>
  <c r="R78" i="5"/>
  <c r="H78" i="5"/>
  <c r="I78" i="5"/>
  <c r="E78" i="5"/>
  <c r="X78" i="5" s="1"/>
  <c r="R82" i="5"/>
  <c r="H82" i="5"/>
  <c r="I82" i="5"/>
  <c r="E88" i="5"/>
  <c r="X88" i="5" s="1"/>
  <c r="R90" i="5"/>
  <c r="R94" i="5"/>
  <c r="H94" i="5"/>
  <c r="R96" i="5"/>
  <c r="R102" i="5"/>
  <c r="E104" i="5"/>
  <c r="X104" i="5" s="1"/>
  <c r="R106" i="5"/>
  <c r="H106" i="5"/>
  <c r="I106" i="5"/>
  <c r="E106" i="5"/>
  <c r="X106" i="5" s="1"/>
  <c r="R112" i="5"/>
  <c r="H112" i="5"/>
  <c r="I112" i="5"/>
  <c r="E112" i="5"/>
  <c r="X112" i="5" s="1"/>
  <c r="R114" i="5"/>
  <c r="H114" i="5"/>
  <c r="I114" i="5"/>
  <c r="E114" i="5"/>
  <c r="X114" i="5" s="1"/>
  <c r="R118" i="5"/>
  <c r="H118" i="5"/>
  <c r="I118" i="5"/>
  <c r="E118" i="5"/>
  <c r="X118" i="5" s="1"/>
  <c r="R120" i="5"/>
  <c r="H120" i="5"/>
  <c r="I120" i="5"/>
  <c r="E120" i="5"/>
  <c r="X120" i="5" s="1"/>
  <c r="R126" i="5"/>
  <c r="H126" i="5"/>
  <c r="I126" i="5"/>
  <c r="E126" i="5"/>
  <c r="X126" i="5" s="1"/>
  <c r="R130" i="5"/>
  <c r="H130" i="5"/>
  <c r="I130" i="5"/>
  <c r="E130" i="5"/>
  <c r="X130" i="5" s="1"/>
  <c r="R136" i="5"/>
  <c r="H136" i="5"/>
  <c r="I136" i="5"/>
  <c r="E136" i="5"/>
  <c r="X136" i="5" s="1"/>
  <c r="R142" i="5"/>
  <c r="H142" i="5"/>
  <c r="I142" i="5"/>
  <c r="E142" i="5"/>
  <c r="X142" i="5" s="1"/>
  <c r="E146" i="5"/>
  <c r="X146" i="5" s="1"/>
  <c r="R152" i="5"/>
  <c r="H152" i="5"/>
  <c r="I152" i="5"/>
  <c r="R154" i="5"/>
  <c r="I158" i="5"/>
  <c r="E158" i="5"/>
  <c r="X158" i="5" s="1"/>
  <c r="R160" i="5"/>
  <c r="R166" i="5"/>
  <c r="R170" i="5"/>
  <c r="H170" i="5"/>
  <c r="I170" i="5"/>
  <c r="E170" i="5"/>
  <c r="X170" i="5" s="1"/>
  <c r="R176" i="5"/>
  <c r="H176" i="5"/>
  <c r="I176" i="5"/>
  <c r="E176" i="5"/>
  <c r="X176" i="5" s="1"/>
  <c r="R182" i="5"/>
  <c r="H182" i="5"/>
  <c r="I182" i="5"/>
  <c r="E182" i="5"/>
  <c r="X182" i="5" s="1"/>
  <c r="I192" i="5"/>
  <c r="R194" i="5"/>
  <c r="H194" i="5"/>
  <c r="I194" i="5"/>
  <c r="E194" i="5"/>
  <c r="X194" i="5" s="1"/>
  <c r="R200" i="5"/>
  <c r="H200" i="5"/>
  <c r="I200" i="5"/>
  <c r="E200" i="5"/>
  <c r="X200" i="5" s="1"/>
  <c r="R206" i="5"/>
  <c r="H206" i="5"/>
  <c r="I206" i="5"/>
  <c r="E206" i="5"/>
  <c r="X206" i="5" s="1"/>
  <c r="E210" i="5"/>
  <c r="X210" i="5" s="1"/>
  <c r="R216" i="5"/>
  <c r="H216" i="5"/>
  <c r="I216" i="5"/>
  <c r="I237" i="5"/>
  <c r="E237" i="5"/>
  <c r="X237" i="5" s="1"/>
  <c r="H237" i="5"/>
  <c r="J237" i="5"/>
  <c r="F237" i="5"/>
  <c r="R237" i="5"/>
  <c r="I317" i="5"/>
  <c r="F369" i="5"/>
  <c r="H369" i="5"/>
  <c r="R505" i="5"/>
  <c r="F505" i="5"/>
  <c r="F521" i="5"/>
  <c r="H521" i="5"/>
  <c r="F245" i="5"/>
  <c r="H245" i="5"/>
  <c r="I568" i="5"/>
  <c r="E568" i="5"/>
  <c r="X568" i="5" s="1"/>
  <c r="R568" i="5"/>
  <c r="J568" i="5"/>
  <c r="F568" i="5"/>
  <c r="H568" i="5"/>
  <c r="R655" i="5"/>
  <c r="I655" i="5"/>
  <c r="E655" i="5"/>
  <c r="X655" i="5" s="1"/>
  <c r="F655" i="5"/>
  <c r="H655" i="5"/>
  <c r="J655" i="5"/>
  <c r="I221" i="5"/>
  <c r="E221" i="5"/>
  <c r="X221" i="5" s="1"/>
  <c r="J221" i="5"/>
  <c r="F221" i="5"/>
  <c r="R285" i="5"/>
  <c r="J285" i="5"/>
  <c r="E285" i="5"/>
  <c r="X285" i="5" s="1"/>
  <c r="F285" i="5"/>
  <c r="H285" i="5"/>
  <c r="I285" i="5"/>
  <c r="R405" i="5"/>
  <c r="J405" i="5"/>
  <c r="E405" i="5"/>
  <c r="X405" i="5" s="1"/>
  <c r="F405" i="5"/>
  <c r="H405" i="5"/>
  <c r="I405" i="5"/>
  <c r="R473" i="5"/>
  <c r="J473" i="5"/>
  <c r="E473" i="5"/>
  <c r="X473" i="5" s="1"/>
  <c r="F473" i="5"/>
  <c r="H473" i="5"/>
  <c r="I473" i="5"/>
  <c r="R481" i="5"/>
  <c r="J481" i="5"/>
  <c r="E481" i="5"/>
  <c r="X481" i="5" s="1"/>
  <c r="I481" i="5"/>
  <c r="F481" i="5"/>
  <c r="H481" i="5"/>
  <c r="I584" i="5"/>
  <c r="E584" i="5"/>
  <c r="X584" i="5" s="1"/>
  <c r="R584" i="5"/>
  <c r="J584" i="5"/>
  <c r="F584" i="5"/>
  <c r="H584" i="5"/>
  <c r="I664" i="5"/>
  <c r="E664" i="5"/>
  <c r="X664" i="5" s="1"/>
  <c r="R664" i="5"/>
  <c r="J664" i="5"/>
  <c r="F664" i="5"/>
  <c r="H664" i="5"/>
  <c r="I231" i="5"/>
  <c r="E231" i="5"/>
  <c r="X231" i="5" s="1"/>
  <c r="H231" i="5"/>
  <c r="J231" i="5"/>
  <c r="F231" i="5"/>
  <c r="R231" i="5"/>
  <c r="H281" i="5"/>
  <c r="V6" i="5"/>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F541"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352" i="5"/>
  <c r="E352" i="5"/>
  <c r="X352" i="5" s="1"/>
  <c r="I448" i="5"/>
  <c r="E448" i="5"/>
  <c r="X448" i="5" s="1"/>
  <c r="I480" i="5"/>
  <c r="E480" i="5"/>
  <c r="X480" i="5" s="1"/>
  <c r="E528" i="5"/>
  <c r="X528" i="5" s="1"/>
  <c r="I536" i="5"/>
  <c r="E536" i="5"/>
  <c r="X536" i="5" s="1"/>
  <c r="I552" i="5"/>
  <c r="E552" i="5"/>
  <c r="X552" i="5" s="1"/>
  <c r="I562" i="5"/>
  <c r="R569" i="5"/>
  <c r="I569" i="5"/>
  <c r="E569" i="5"/>
  <c r="X569" i="5" s="1"/>
  <c r="R577" i="5"/>
  <c r="I577" i="5"/>
  <c r="E577" i="5"/>
  <c r="X577" i="5" s="1"/>
  <c r="R593" i="5"/>
  <c r="I593" i="5"/>
  <c r="E593" i="5"/>
  <c r="X593" i="5" s="1"/>
  <c r="R609" i="5"/>
  <c r="I609" i="5"/>
  <c r="E609" i="5"/>
  <c r="X609" i="5" s="1"/>
  <c r="I618" i="5"/>
  <c r="E618" i="5"/>
  <c r="X618" i="5" s="1"/>
  <c r="R618" i="5"/>
  <c r="R625" i="5"/>
  <c r="I625" i="5"/>
  <c r="E625" i="5"/>
  <c r="X625" i="5" s="1"/>
  <c r="R633" i="5"/>
  <c r="I633" i="5"/>
  <c r="E633" i="5"/>
  <c r="X633" i="5" s="1"/>
  <c r="R642" i="5"/>
  <c r="I650" i="5"/>
  <c r="E650" i="5"/>
  <c r="X650" i="5" s="1"/>
  <c r="R650" i="5"/>
  <c r="V775" i="5"/>
  <c r="G775" i="5" s="1"/>
  <c r="AB810" i="5"/>
  <c r="S810" i="5"/>
  <c r="V823" i="5"/>
  <c r="G823" i="5" s="1"/>
  <c r="AB826" i="5"/>
  <c r="S826" i="5"/>
  <c r="V839" i="5"/>
  <c r="G839" i="5" s="1"/>
  <c r="AB842" i="5"/>
  <c r="S842" i="5"/>
  <c r="V855" i="5"/>
  <c r="G855" i="5" s="1"/>
  <c r="AB858" i="5"/>
  <c r="S858" i="5"/>
  <c r="V871" i="5"/>
  <c r="G871" i="5" s="1"/>
  <c r="V887" i="5"/>
  <c r="G887" i="5" s="1"/>
  <c r="AB890" i="5"/>
  <c r="S890" i="5"/>
  <c r="V903" i="5"/>
  <c r="G903" i="5" s="1"/>
  <c r="S906" i="5"/>
  <c r="V919" i="5"/>
  <c r="G919" i="5" s="1"/>
  <c r="AB922" i="5"/>
  <c r="S922" i="5"/>
  <c r="V935" i="5"/>
  <c r="G935" i="5" s="1"/>
  <c r="AB938" i="5"/>
  <c r="S938" i="5"/>
  <c r="V951" i="5"/>
  <c r="G951" i="5" s="1"/>
  <c r="S980" i="5"/>
  <c r="T980" i="5"/>
  <c r="S988" i="5"/>
  <c r="T988" i="5"/>
  <c r="AB996" i="5"/>
  <c r="S996" i="5"/>
  <c r="T996" i="5"/>
  <c r="S1004" i="5"/>
  <c r="T1004" i="5"/>
  <c r="S1020" i="5"/>
  <c r="T1020" i="5"/>
  <c r="S1028" i="5"/>
  <c r="T1028" i="5"/>
  <c r="S1052" i="5"/>
  <c r="T1052" i="5"/>
  <c r="AB1060" i="5"/>
  <c r="S1060" i="5"/>
  <c r="T1060" i="5"/>
  <c r="S1068" i="5"/>
  <c r="T1068" i="5"/>
  <c r="S1084" i="5"/>
  <c r="T1084" i="5"/>
  <c r="AB1090" i="5"/>
  <c r="S1090" i="5"/>
  <c r="T1090" i="5"/>
  <c r="S1106" i="5"/>
  <c r="AB1122" i="5"/>
  <c r="S1122" i="5"/>
  <c r="T1122" i="5"/>
  <c r="AB1154" i="5"/>
  <c r="S1154" i="5"/>
  <c r="T1154" i="5"/>
  <c r="AB1170" i="5"/>
  <c r="S1170" i="5"/>
  <c r="T1170" i="5"/>
  <c r="V1457" i="5"/>
  <c r="G1457" i="5" s="1"/>
  <c r="AB1534" i="5"/>
  <c r="S1534" i="5"/>
  <c r="T1534" i="5"/>
  <c r="D9" i="6"/>
  <c r="V241" i="5"/>
  <c r="V321" i="5"/>
  <c r="H328" i="5"/>
  <c r="V341" i="5"/>
  <c r="G341" i="5" s="1"/>
  <c r="V413" i="5"/>
  <c r="G413" i="5" s="1"/>
  <c r="V417" i="5"/>
  <c r="V421" i="5"/>
  <c r="G421" i="5" s="1"/>
  <c r="V433" i="5"/>
  <c r="G433" i="5" s="1"/>
  <c r="V441" i="5"/>
  <c r="V457" i="5"/>
  <c r="V469" i="5"/>
  <c r="G469" i="5" s="1"/>
  <c r="H512" i="5"/>
  <c r="T810" i="5"/>
  <c r="T826" i="5"/>
  <c r="T842" i="5"/>
  <c r="T858" i="5"/>
  <c r="T890" i="5"/>
  <c r="T906" i="5"/>
  <c r="T922" i="5"/>
  <c r="T938" i="5"/>
  <c r="I272" i="5"/>
  <c r="E272" i="5"/>
  <c r="X272" i="5" s="1"/>
  <c r="I440" i="5"/>
  <c r="R570" i="5"/>
  <c r="I578" i="5"/>
  <c r="E578" i="5"/>
  <c r="X578" i="5" s="1"/>
  <c r="R578" i="5"/>
  <c r="I594" i="5"/>
  <c r="E594" i="5"/>
  <c r="X594" i="5" s="1"/>
  <c r="R594" i="5"/>
  <c r="E602" i="5"/>
  <c r="X602" i="5" s="1"/>
  <c r="R602" i="5"/>
  <c r="R617" i="5"/>
  <c r="I617" i="5"/>
  <c r="I634" i="5"/>
  <c r="E634" i="5"/>
  <c r="X634" i="5" s="1"/>
  <c r="R634" i="5"/>
  <c r="R641" i="5"/>
  <c r="R649" i="5"/>
  <c r="I649" i="5"/>
  <c r="E649" i="5"/>
  <c r="X649" i="5" s="1"/>
  <c r="I658" i="5"/>
  <c r="E658" i="5"/>
  <c r="X658" i="5" s="1"/>
  <c r="R658" i="5"/>
  <c r="R665" i="5"/>
  <c r="I665" i="5"/>
  <c r="E665" i="5"/>
  <c r="X665" i="5" s="1"/>
  <c r="AB778" i="5"/>
  <c r="S778" i="5"/>
  <c r="V791" i="5"/>
  <c r="V807" i="5"/>
  <c r="R559" i="5"/>
  <c r="I559" i="5"/>
  <c r="E559" i="5"/>
  <c r="X559" i="5" s="1"/>
  <c r="G562" i="5"/>
  <c r="I567" i="5"/>
  <c r="E575" i="5"/>
  <c r="X575" i="5" s="1"/>
  <c r="G578" i="5"/>
  <c r="R583" i="5"/>
  <c r="I583" i="5"/>
  <c r="E583" i="5"/>
  <c r="X583" i="5" s="1"/>
  <c r="G586" i="5"/>
  <c r="G594" i="5"/>
  <c r="R599" i="5"/>
  <c r="I599" i="5"/>
  <c r="E599" i="5"/>
  <c r="X599" i="5" s="1"/>
  <c r="R615" i="5"/>
  <c r="I615" i="5"/>
  <c r="E615" i="5"/>
  <c r="X615" i="5" s="1"/>
  <c r="G618" i="5"/>
  <c r="R623" i="5"/>
  <c r="I623" i="5"/>
  <c r="E623" i="5"/>
  <c r="X623" i="5" s="1"/>
  <c r="G634" i="5"/>
  <c r="R639" i="5"/>
  <c r="I639" i="5"/>
  <c r="E639" i="5"/>
  <c r="X639" i="5" s="1"/>
  <c r="G642" i="5"/>
  <c r="G650" i="5"/>
  <c r="G658" i="5"/>
  <c r="G659"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V726" i="5"/>
  <c r="V728" i="5"/>
  <c r="V730" i="5"/>
  <c r="V734" i="5"/>
  <c r="V736" i="5"/>
  <c r="G736" i="5" s="1"/>
  <c r="V738" i="5"/>
  <c r="V742" i="5"/>
  <c r="G742" i="5" s="1"/>
  <c r="V744" i="5"/>
  <c r="G744" i="5" s="1"/>
  <c r="V746" i="5"/>
  <c r="G746" i="5" s="1"/>
  <c r="V750" i="5"/>
  <c r="V752" i="5"/>
  <c r="G752" i="5" s="1"/>
  <c r="V754" i="5"/>
  <c r="V758" i="5"/>
  <c r="G758" i="5" s="1"/>
  <c r="V760" i="5"/>
  <c r="G760" i="5" s="1"/>
  <c r="V762" i="5"/>
  <c r="G762" i="5" s="1"/>
  <c r="V766" i="5"/>
  <c r="E766" i="5" s="1"/>
  <c r="X766" i="5" s="1"/>
  <c r="V779" i="5"/>
  <c r="G779" i="5" s="1"/>
  <c r="AB782" i="5"/>
  <c r="S782" i="5"/>
  <c r="V795" i="5"/>
  <c r="G795" i="5" s="1"/>
  <c r="AB798" i="5"/>
  <c r="S798" i="5"/>
  <c r="V811" i="5"/>
  <c r="G811" i="5" s="1"/>
  <c r="AB814" i="5"/>
  <c r="S814" i="5"/>
  <c r="V827" i="5"/>
  <c r="AB830" i="5"/>
  <c r="S830" i="5"/>
  <c r="V843" i="5"/>
  <c r="G843" i="5" s="1"/>
  <c r="AB846" i="5"/>
  <c r="S846" i="5"/>
  <c r="V859" i="5"/>
  <c r="G859" i="5" s="1"/>
  <c r="AB862" i="5"/>
  <c r="S862" i="5"/>
  <c r="V875" i="5"/>
  <c r="G875" i="5" s="1"/>
  <c r="AB878" i="5"/>
  <c r="S878" i="5"/>
  <c r="V891" i="5"/>
  <c r="G891" i="5" s="1"/>
  <c r="AB894" i="5"/>
  <c r="S894" i="5"/>
  <c r="V907" i="5"/>
  <c r="G907" i="5" s="1"/>
  <c r="AB910" i="5"/>
  <c r="S910" i="5"/>
  <c r="V923" i="5"/>
  <c r="G923" i="5" s="1"/>
  <c r="AB926" i="5"/>
  <c r="S926" i="5"/>
  <c r="V939" i="5"/>
  <c r="G939" i="5" s="1"/>
  <c r="V955" i="5"/>
  <c r="AB958" i="5"/>
  <c r="S958" i="5"/>
  <c r="AB974" i="5"/>
  <c r="S974" i="5"/>
  <c r="T974" i="5"/>
  <c r="AB982" i="5"/>
  <c r="S982" i="5"/>
  <c r="T982" i="5"/>
  <c r="AB1006" i="5"/>
  <c r="S1006" i="5"/>
  <c r="T1006" i="5"/>
  <c r="AB1014" i="5"/>
  <c r="S1014" i="5"/>
  <c r="T1014" i="5"/>
  <c r="AB1022" i="5"/>
  <c r="S1022" i="5"/>
  <c r="T1022" i="5"/>
  <c r="AB1030" i="5"/>
  <c r="S1030" i="5"/>
  <c r="AB1038" i="5"/>
  <c r="S1038" i="5"/>
  <c r="T1038" i="5"/>
  <c r="AB1046" i="5"/>
  <c r="S1046" i="5"/>
  <c r="T1046" i="5"/>
  <c r="AB1054" i="5"/>
  <c r="S1062" i="5"/>
  <c r="AB1070" i="5"/>
  <c r="S1070" i="5"/>
  <c r="T1070" i="5"/>
  <c r="AB1078" i="5"/>
  <c r="S1078" i="5"/>
  <c r="T1078" i="5"/>
  <c r="AB1086" i="5"/>
  <c r="S1086" i="5"/>
  <c r="T1086" i="5"/>
  <c r="AB1102" i="5"/>
  <c r="S1102" i="5"/>
  <c r="T1102" i="5"/>
  <c r="AB1118" i="5"/>
  <c r="S1118" i="5"/>
  <c r="T1118" i="5"/>
  <c r="AB1150" i="5"/>
  <c r="S1150" i="5"/>
  <c r="T1150" i="5"/>
  <c r="AB1166" i="5"/>
  <c r="S1166" i="5"/>
  <c r="T1166" i="5"/>
  <c r="AB1441" i="5"/>
  <c r="V1441" i="5"/>
  <c r="S1630" i="5"/>
  <c r="T1630" i="5"/>
  <c r="AB221" i="5"/>
  <c r="AB23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H536" i="5"/>
  <c r="V553" i="5"/>
  <c r="I553" i="5" s="1"/>
  <c r="V557" i="5"/>
  <c r="F562" i="5"/>
  <c r="H569" i="5"/>
  <c r="H577" i="5"/>
  <c r="H593" i="5"/>
  <c r="H609" i="5"/>
  <c r="F618" i="5"/>
  <c r="H625" i="5"/>
  <c r="H633" i="5"/>
  <c r="F642" i="5"/>
  <c r="F650" i="5"/>
  <c r="T778" i="5"/>
  <c r="T794" i="5"/>
  <c r="I218" i="5"/>
  <c r="E222" i="5"/>
  <c r="X222" i="5" s="1"/>
  <c r="I222" i="5"/>
  <c r="E226" i="5"/>
  <c r="X226" i="5" s="1"/>
  <c r="I226" i="5"/>
  <c r="G231" i="5"/>
  <c r="E232" i="5"/>
  <c r="X232" i="5" s="1"/>
  <c r="E234" i="5"/>
  <c r="X234" i="5" s="1"/>
  <c r="I234" i="5"/>
  <c r="G237" i="5"/>
  <c r="E240" i="5"/>
  <c r="X240" i="5" s="1"/>
  <c r="I240" i="5"/>
  <c r="T241" i="5"/>
  <c r="G244" i="5"/>
  <c r="G248" i="5"/>
  <c r="S248" i="5"/>
  <c r="S252" i="5"/>
  <c r="S256" i="5"/>
  <c r="S260" i="5"/>
  <c r="S268" i="5"/>
  <c r="G272" i="5"/>
  <c r="S272" i="5"/>
  <c r="G280" i="5"/>
  <c r="S280" i="5"/>
  <c r="S292" i="5"/>
  <c r="G296" i="5"/>
  <c r="S304" i="5"/>
  <c r="S308" i="5"/>
  <c r="G320" i="5"/>
  <c r="S320" i="5"/>
  <c r="S328" i="5"/>
  <c r="S332" i="5"/>
  <c r="S340" i="5"/>
  <c r="S348" i="5"/>
  <c r="G352" i="5"/>
  <c r="S352" i="5"/>
  <c r="G360" i="5"/>
  <c r="S400" i="5"/>
  <c r="S404" i="5"/>
  <c r="S420" i="5"/>
  <c r="G424" i="5"/>
  <c r="S424" i="5"/>
  <c r="S428" i="5"/>
  <c r="S432" i="5"/>
  <c r="S436" i="5"/>
  <c r="G448" i="5"/>
  <c r="S448" i="5"/>
  <c r="G456" i="5"/>
  <c r="S460" i="5"/>
  <c r="S468" i="5"/>
  <c r="G472" i="5"/>
  <c r="S472" i="5"/>
  <c r="G480" i="5"/>
  <c r="S484" i="5"/>
  <c r="S488" i="5"/>
  <c r="S492" i="5"/>
  <c r="S500" i="5"/>
  <c r="G504" i="5"/>
  <c r="G512" i="5"/>
  <c r="S512" i="5"/>
  <c r="S516" i="5"/>
  <c r="S524" i="5"/>
  <c r="G528" i="5"/>
  <c r="S528" i="5"/>
  <c r="G536" i="5"/>
  <c r="S536" i="5"/>
  <c r="S540" i="5"/>
  <c r="S548" i="5"/>
  <c r="G552" i="5"/>
  <c r="S552" i="5"/>
  <c r="AB565" i="5"/>
  <c r="F569" i="5"/>
  <c r="AB573" i="5"/>
  <c r="F577" i="5"/>
  <c r="AB589" i="5"/>
  <c r="F593" i="5"/>
  <c r="AB605" i="5"/>
  <c r="F609" i="5"/>
  <c r="AB613" i="5"/>
  <c r="F617" i="5"/>
  <c r="F625" i="5"/>
  <c r="AB629" i="5"/>
  <c r="F633" i="5"/>
  <c r="AB637" i="5"/>
  <c r="AB645" i="5"/>
  <c r="F649" i="5"/>
  <c r="AB661" i="5"/>
  <c r="F665" i="5"/>
  <c r="AB791" i="5"/>
  <c r="T798" i="5"/>
  <c r="AB807" i="5"/>
  <c r="T814" i="5"/>
  <c r="AB823" i="5"/>
  <c r="T830" i="5"/>
  <c r="AB839" i="5"/>
  <c r="T846" i="5"/>
  <c r="AB855" i="5"/>
  <c r="T862" i="5"/>
  <c r="AB871" i="5"/>
  <c r="T878" i="5"/>
  <c r="AB887" i="5"/>
  <c r="T894" i="5"/>
  <c r="AB903" i="5"/>
  <c r="AB919" i="5"/>
  <c r="T926" i="5"/>
  <c r="AB935" i="5"/>
  <c r="AB951" i="5"/>
  <c r="T958" i="5"/>
  <c r="I266" i="5"/>
  <c r="E274" i="5"/>
  <c r="X274" i="5" s="1"/>
  <c r="I290" i="5"/>
  <c r="E290" i="5"/>
  <c r="X290" i="5" s="1"/>
  <c r="I298" i="5"/>
  <c r="I302" i="5"/>
  <c r="E302" i="5"/>
  <c r="X302" i="5" s="1"/>
  <c r="I314" i="5"/>
  <c r="E314" i="5"/>
  <c r="X314" i="5" s="1"/>
  <c r="I334" i="5"/>
  <c r="E334" i="5"/>
  <c r="X334" i="5" s="1"/>
  <c r="E342" i="5"/>
  <c r="X342" i="5" s="1"/>
  <c r="E366" i="5"/>
  <c r="X366" i="5" s="1"/>
  <c r="I386" i="5"/>
  <c r="I394" i="5"/>
  <c r="I402" i="5"/>
  <c r="E402" i="5"/>
  <c r="X402" i="5" s="1"/>
  <c r="I410" i="5"/>
  <c r="E442" i="5"/>
  <c r="X442" i="5" s="1"/>
  <c r="I458" i="5"/>
  <c r="E458" i="5"/>
  <c r="X458" i="5" s="1"/>
  <c r="I466" i="5"/>
  <c r="E466" i="5"/>
  <c r="X466" i="5" s="1"/>
  <c r="I486" i="5"/>
  <c r="E486" i="5"/>
  <c r="X486" i="5" s="1"/>
  <c r="E494" i="5"/>
  <c r="X494" i="5" s="1"/>
  <c r="I506" i="5"/>
  <c r="E506" i="5"/>
  <c r="X506" i="5" s="1"/>
  <c r="I510" i="5"/>
  <c r="E510" i="5"/>
  <c r="X510" i="5" s="1"/>
  <c r="I514" i="5"/>
  <c r="E514" i="5"/>
  <c r="X514" i="5" s="1"/>
  <c r="E522" i="5"/>
  <c r="X522" i="5" s="1"/>
  <c r="I542" i="5"/>
  <c r="E542" i="5"/>
  <c r="X542" i="5" s="1"/>
  <c r="I546" i="5"/>
  <c r="E546" i="5"/>
  <c r="X546" i="5" s="1"/>
  <c r="I554" i="5"/>
  <c r="E554" i="5"/>
  <c r="X554" i="5" s="1"/>
  <c r="I558" i="5"/>
  <c r="E558" i="5"/>
  <c r="X558" i="5" s="1"/>
  <c r="G568" i="5"/>
  <c r="G569" i="5"/>
  <c r="I574" i="5"/>
  <c r="E574" i="5"/>
  <c r="X574" i="5" s="1"/>
  <c r="R574" i="5"/>
  <c r="G577" i="5"/>
  <c r="I582" i="5"/>
  <c r="R582" i="5"/>
  <c r="G584" i="5"/>
  <c r="G585" i="5"/>
  <c r="I590" i="5"/>
  <c r="E590" i="5"/>
  <c r="X590" i="5" s="1"/>
  <c r="R590" i="5"/>
  <c r="G593" i="5"/>
  <c r="E598" i="5"/>
  <c r="X598" i="5" s="1"/>
  <c r="R598" i="5"/>
  <c r="G600" i="5"/>
  <c r="E606" i="5"/>
  <c r="X606" i="5" s="1"/>
  <c r="G608" i="5"/>
  <c r="G609" i="5"/>
  <c r="I614" i="5"/>
  <c r="E614" i="5"/>
  <c r="X614" i="5" s="1"/>
  <c r="R614" i="5"/>
  <c r="G617" i="5"/>
  <c r="G625" i="5"/>
  <c r="I630" i="5"/>
  <c r="E630" i="5"/>
  <c r="X630" i="5" s="1"/>
  <c r="R630" i="5"/>
  <c r="G633" i="5"/>
  <c r="I638" i="5"/>
  <c r="E638" i="5"/>
  <c r="X638" i="5" s="1"/>
  <c r="R638" i="5"/>
  <c r="G640" i="5"/>
  <c r="G648" i="5"/>
  <c r="G649" i="5"/>
  <c r="I654" i="5"/>
  <c r="E654" i="5"/>
  <c r="X654" i="5" s="1"/>
  <c r="R654" i="5"/>
  <c r="I662" i="5"/>
  <c r="E662" i="5"/>
  <c r="X662" i="5" s="1"/>
  <c r="R662" i="5"/>
  <c r="G664" i="5"/>
  <c r="G665" i="5"/>
  <c r="AB770" i="5"/>
  <c r="S770" i="5"/>
  <c r="V783" i="5"/>
  <c r="G783" i="5" s="1"/>
  <c r="AB786" i="5"/>
  <c r="S786" i="5"/>
  <c r="V799" i="5"/>
  <c r="G799" i="5" s="1"/>
  <c r="AB802" i="5"/>
  <c r="S802" i="5"/>
  <c r="V815" i="5"/>
  <c r="G815" i="5" s="1"/>
  <c r="AB818" i="5"/>
  <c r="V831" i="5"/>
  <c r="G831" i="5" s="1"/>
  <c r="AB834" i="5"/>
  <c r="S834" i="5"/>
  <c r="V847" i="5"/>
  <c r="G847" i="5" s="1"/>
  <c r="V863" i="5"/>
  <c r="G863" i="5" s="1"/>
  <c r="AB866" i="5"/>
  <c r="S866" i="5"/>
  <c r="V879" i="5"/>
  <c r="AB882" i="5"/>
  <c r="S882" i="5"/>
  <c r="V895" i="5"/>
  <c r="G895" i="5" s="1"/>
  <c r="S898" i="5"/>
  <c r="V911" i="5"/>
  <c r="G911" i="5" s="1"/>
  <c r="AB914" i="5"/>
  <c r="S914" i="5"/>
  <c r="V927" i="5"/>
  <c r="G927" i="5" s="1"/>
  <c r="V943" i="5"/>
  <c r="G943" i="5" s="1"/>
  <c r="AB946" i="5"/>
  <c r="S946" i="5"/>
  <c r="V959" i="5"/>
  <c r="G959" i="5" s="1"/>
  <c r="AB962" i="5"/>
  <c r="S962" i="5"/>
  <c r="AB968" i="5"/>
  <c r="S968" i="5"/>
  <c r="T968" i="5"/>
  <c r="AB976" i="5"/>
  <c r="S976" i="5"/>
  <c r="T976" i="5"/>
  <c r="AB984" i="5"/>
  <c r="T992" i="5"/>
  <c r="AB1000" i="5"/>
  <c r="S1000" i="5"/>
  <c r="T1000" i="5"/>
  <c r="AB1008" i="5"/>
  <c r="S1008" i="5"/>
  <c r="T1008" i="5"/>
  <c r="AB1016" i="5"/>
  <c r="S1016" i="5"/>
  <c r="T1016"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14" i="5"/>
  <c r="S1114" i="5"/>
  <c r="T1114" i="5"/>
  <c r="AB1130" i="5"/>
  <c r="S1130" i="5"/>
  <c r="T1130" i="5"/>
  <c r="AB1146" i="5"/>
  <c r="S1146" i="5"/>
  <c r="T1146" i="5"/>
  <c r="AB1162" i="5"/>
  <c r="S1162" i="5"/>
  <c r="T1162" i="5"/>
  <c r="AB1365" i="5"/>
  <c r="S1365" i="5"/>
  <c r="AB1598" i="5"/>
  <c r="S1598" i="5"/>
  <c r="T1598" i="5"/>
  <c r="AB7" i="5"/>
  <c r="AB14" i="5"/>
  <c r="AB18" i="5"/>
  <c r="AB20" i="5"/>
  <c r="AB24" i="5"/>
  <c r="AB26" i="5"/>
  <c r="AB30" i="5"/>
  <c r="AB32" i="5"/>
  <c r="AB38" i="5"/>
  <c r="AB40" i="5"/>
  <c r="AB42" i="5"/>
  <c r="AB46" i="5"/>
  <c r="AB48" i="5"/>
  <c r="AB50" i="5"/>
  <c r="AB54" i="5"/>
  <c r="AB56" i="5"/>
  <c r="AB62" i="5"/>
  <c r="AB66" i="5"/>
  <c r="AB72" i="5"/>
  <c r="AB74" i="5"/>
  <c r="AB78" i="5"/>
  <c r="AB80" i="5"/>
  <c r="AB82" i="5"/>
  <c r="AB84" i="5"/>
  <c r="AB86" i="5"/>
  <c r="AB88" i="5"/>
  <c r="AB90" i="5"/>
  <c r="AB94" i="5"/>
  <c r="AB96" i="5"/>
  <c r="AB100" i="5"/>
  <c r="AB102" i="5"/>
  <c r="AB114" i="5"/>
  <c r="AB116" i="5"/>
  <c r="AB118" i="5"/>
  <c r="AB120" i="5"/>
  <c r="AB126" i="5"/>
  <c r="AB128" i="5"/>
  <c r="AB130" i="5"/>
  <c r="AB132" i="5"/>
  <c r="AB136" i="5"/>
  <c r="AB138" i="5"/>
  <c r="AB142" i="5"/>
  <c r="AB144" i="5"/>
  <c r="AB146" i="5"/>
  <c r="AB150" i="5"/>
  <c r="AB152" i="5"/>
  <c r="AB154" i="5"/>
  <c r="AB158" i="5"/>
  <c r="AB160" i="5"/>
  <c r="AB166" i="5"/>
  <c r="AB170" i="5"/>
  <c r="AB176" i="5"/>
  <c r="AB182" i="5"/>
  <c r="AB190" i="5"/>
  <c r="AB194" i="5"/>
  <c r="AB200" i="5"/>
  <c r="AB206" i="5"/>
  <c r="AB210" i="5"/>
  <c r="AB212" i="5"/>
  <c r="AB216" i="5"/>
  <c r="AB218" i="5"/>
  <c r="H222" i="5"/>
  <c r="AB222" i="5"/>
  <c r="V223" i="5"/>
  <c r="I223" i="5" s="1"/>
  <c r="H226" i="5"/>
  <c r="AB226" i="5"/>
  <c r="V227" i="5"/>
  <c r="G227" i="5" s="1"/>
  <c r="H232" i="5"/>
  <c r="AB232" i="5"/>
  <c r="V233" i="5"/>
  <c r="G233" i="5" s="1"/>
  <c r="V235" i="5"/>
  <c r="F235" i="5" s="1"/>
  <c r="AB238" i="5"/>
  <c r="AB240" i="5"/>
  <c r="V243" i="5"/>
  <c r="F243" i="5" s="1"/>
  <c r="V247" i="5"/>
  <c r="H247" i="5" s="1"/>
  <c r="F248" i="5"/>
  <c r="AB248" i="5"/>
  <c r="V251" i="5"/>
  <c r="G251" i="5" s="1"/>
  <c r="V255" i="5"/>
  <c r="F256" i="5"/>
  <c r="AB256" i="5"/>
  <c r="V259" i="5"/>
  <c r="I259" i="5" s="1"/>
  <c r="V263" i="5"/>
  <c r="R264" i="5"/>
  <c r="V267" i="5"/>
  <c r="E267" i="5" s="1"/>
  <c r="X267" i="5" s="1"/>
  <c r="V271" i="5"/>
  <c r="F272" i="5"/>
  <c r="AB272" i="5"/>
  <c r="V275" i="5"/>
  <c r="I275" i="5" s="1"/>
  <c r="V279" i="5"/>
  <c r="H279" i="5" s="1"/>
  <c r="AB280" i="5"/>
  <c r="V283" i="5"/>
  <c r="J283" i="5" s="1"/>
  <c r="V287" i="5"/>
  <c r="V291" i="5"/>
  <c r="V295" i="5"/>
  <c r="F296" i="5"/>
  <c r="AB296" i="5"/>
  <c r="V299" i="5"/>
  <c r="I299" i="5" s="1"/>
  <c r="V303" i="5"/>
  <c r="F304" i="5"/>
  <c r="AB304" i="5"/>
  <c r="V307" i="5"/>
  <c r="H307" i="5" s="1"/>
  <c r="V311" i="5"/>
  <c r="V315" i="5"/>
  <c r="V319" i="5"/>
  <c r="J319" i="5" s="1"/>
  <c r="F320" i="5"/>
  <c r="AB320" i="5"/>
  <c r="V323" i="5"/>
  <c r="G323" i="5" s="1"/>
  <c r="V327" i="5"/>
  <c r="G327" i="5" s="1"/>
  <c r="AB328" i="5"/>
  <c r="V331" i="5"/>
  <c r="V335" i="5"/>
  <c r="I335" i="5" s="1"/>
  <c r="V339" i="5"/>
  <c r="AB340" i="5"/>
  <c r="V343" i="5"/>
  <c r="V347" i="5"/>
  <c r="V351" i="5"/>
  <c r="I351" i="5" s="1"/>
  <c r="F352" i="5"/>
  <c r="R352" i="5"/>
  <c r="AB352" i="5"/>
  <c r="V355" i="5"/>
  <c r="V359" i="5"/>
  <c r="F360" i="5"/>
  <c r="V363" i="5"/>
  <c r="V367" i="5"/>
  <c r="V371" i="5"/>
  <c r="J371" i="5" s="1"/>
  <c r="V375" i="5"/>
  <c r="R375" i="5" s="1"/>
  <c r="F376" i="5"/>
  <c r="R376" i="5"/>
  <c r="V379" i="5"/>
  <c r="AB380" i="5"/>
  <c r="V383" i="5"/>
  <c r="R383" i="5" s="1"/>
  <c r="V387" i="5"/>
  <c r="J387" i="5" s="1"/>
  <c r="V391" i="5"/>
  <c r="G391" i="5" s="1"/>
  <c r="AB392" i="5"/>
  <c r="V395" i="5"/>
  <c r="V399" i="5"/>
  <c r="G399" i="5" s="1"/>
  <c r="AB400" i="5"/>
  <c r="V403" i="5"/>
  <c r="G403" i="5" s="1"/>
  <c r="V407" i="5"/>
  <c r="G407" i="5" s="1"/>
  <c r="AB408" i="5"/>
  <c r="V411" i="5"/>
  <c r="E411" i="5" s="1"/>
  <c r="X411" i="5" s="1"/>
  <c r="V415" i="5"/>
  <c r="V419" i="5"/>
  <c r="AB420" i="5"/>
  <c r="V423" i="5"/>
  <c r="F424" i="5"/>
  <c r="AB424" i="5"/>
  <c r="V427" i="5"/>
  <c r="V431" i="5"/>
  <c r="I431" i="5" s="1"/>
  <c r="AB432" i="5"/>
  <c r="V435" i="5"/>
  <c r="I435" i="5" s="1"/>
  <c r="AB436" i="5"/>
  <c r="V439" i="5"/>
  <c r="R440" i="5"/>
  <c r="V443" i="5"/>
  <c r="V447" i="5"/>
  <c r="F448" i="5"/>
  <c r="R448" i="5"/>
  <c r="AB448" i="5"/>
  <c r="V451" i="5"/>
  <c r="V455" i="5"/>
  <c r="H455" i="5" s="1"/>
  <c r="V459" i="5"/>
  <c r="G459" i="5" s="1"/>
  <c r="V463" i="5"/>
  <c r="G463" i="5" s="1"/>
  <c r="V467" i="5"/>
  <c r="G467" i="5" s="1"/>
  <c r="V471" i="5"/>
  <c r="F472" i="5"/>
  <c r="R472" i="5"/>
  <c r="AB472" i="5"/>
  <c r="V475" i="5"/>
  <c r="V479" i="5"/>
  <c r="F479" i="5" s="1"/>
  <c r="F480" i="5"/>
  <c r="R480" i="5"/>
  <c r="AB480" i="5"/>
  <c r="V483" i="5"/>
  <c r="H483" i="5" s="1"/>
  <c r="V487" i="5"/>
  <c r="I487" i="5" s="1"/>
  <c r="F488" i="5"/>
  <c r="AB488" i="5"/>
  <c r="V491" i="5"/>
  <c r="V495" i="5"/>
  <c r="H495" i="5" s="1"/>
  <c r="V499" i="5"/>
  <c r="F499" i="5" s="1"/>
  <c r="AB500" i="5"/>
  <c r="V503" i="5"/>
  <c r="G503" i="5" s="1"/>
  <c r="F504" i="5"/>
  <c r="R504" i="5"/>
  <c r="V507" i="5"/>
  <c r="V511" i="5"/>
  <c r="R511" i="5" s="1"/>
  <c r="F512" i="5"/>
  <c r="AB512" i="5"/>
  <c r="V515" i="5"/>
  <c r="G515" i="5" s="1"/>
  <c r="AB516" i="5"/>
  <c r="V519" i="5"/>
  <c r="H519" i="5" s="1"/>
  <c r="V523" i="5"/>
  <c r="V527" i="5"/>
  <c r="G527" i="5" s="1"/>
  <c r="R528" i="5"/>
  <c r="AB528" i="5"/>
  <c r="V531" i="5"/>
  <c r="G531" i="5" s="1"/>
  <c r="V535" i="5"/>
  <c r="I535" i="5" s="1"/>
  <c r="F536" i="5"/>
  <c r="R536" i="5"/>
  <c r="AB536" i="5"/>
  <c r="V539" i="5"/>
  <c r="G539" i="5" s="1"/>
  <c r="AB540" i="5"/>
  <c r="V543" i="5"/>
  <c r="G543" i="5" s="1"/>
  <c r="V547" i="5"/>
  <c r="V551" i="5"/>
  <c r="F551" i="5" s="1"/>
  <c r="F552" i="5"/>
  <c r="R552" i="5"/>
  <c r="AB552" i="5"/>
  <c r="V555" i="5"/>
  <c r="J562" i="5"/>
  <c r="V565" i="5"/>
  <c r="E565" i="5" s="1"/>
  <c r="X565" i="5" s="1"/>
  <c r="J570" i="5"/>
  <c r="AB572" i="5"/>
  <c r="J578" i="5"/>
  <c r="V581" i="5"/>
  <c r="G581" i="5" s="1"/>
  <c r="J586" i="5"/>
  <c r="V589" i="5"/>
  <c r="G589" i="5" s="1"/>
  <c r="J594" i="5"/>
  <c r="V597" i="5"/>
  <c r="R597" i="5" s="1"/>
  <c r="J602" i="5"/>
  <c r="V605" i="5"/>
  <c r="V613" i="5"/>
  <c r="J618" i="5"/>
  <c r="V621" i="5"/>
  <c r="V629" i="5"/>
  <c r="I629" i="5" s="1"/>
  <c r="J634" i="5"/>
  <c r="V637" i="5"/>
  <c r="J642" i="5"/>
  <c r="V645" i="5"/>
  <c r="G645" i="5" s="1"/>
  <c r="J650" i="5"/>
  <c r="V653" i="5"/>
  <c r="G653" i="5" s="1"/>
  <c r="J658" i="5"/>
  <c r="AB660" i="5"/>
  <c r="V661" i="5"/>
  <c r="J666" i="5"/>
  <c r="T770" i="5"/>
  <c r="T786" i="5"/>
  <c r="T802" i="5"/>
  <c r="T834" i="5"/>
  <c r="T850" i="5"/>
  <c r="T866" i="5"/>
  <c r="T882" i="5"/>
  <c r="T898" i="5"/>
  <c r="T914" i="5"/>
  <c r="T946" i="5"/>
  <c r="T962" i="5"/>
  <c r="T1365" i="5"/>
  <c r="G245" i="5"/>
  <c r="I248" i="5"/>
  <c r="E248" i="5"/>
  <c r="X248" i="5" s="1"/>
  <c r="G285" i="5"/>
  <c r="E296" i="5"/>
  <c r="X296" i="5" s="1"/>
  <c r="I320" i="5"/>
  <c r="E320" i="5"/>
  <c r="X320" i="5" s="1"/>
  <c r="G357" i="5"/>
  <c r="G369" i="5"/>
  <c r="G393" i="5"/>
  <c r="G405" i="5"/>
  <c r="I424" i="5"/>
  <c r="E424" i="5"/>
  <c r="X424" i="5" s="1"/>
  <c r="E444" i="5"/>
  <c r="X444" i="5" s="1"/>
  <c r="I456" i="5"/>
  <c r="G473" i="5"/>
  <c r="G481" i="5"/>
  <c r="G505" i="5"/>
  <c r="I512" i="5"/>
  <c r="E512" i="5"/>
  <c r="X512" i="5" s="1"/>
  <c r="I544" i="5"/>
  <c r="G573" i="5"/>
  <c r="G559" i="5"/>
  <c r="G567" i="5"/>
  <c r="G574" i="5"/>
  <c r="G582" i="5"/>
  <c r="G583" i="5"/>
  <c r="G590" i="5"/>
  <c r="G591" i="5"/>
  <c r="G598" i="5"/>
  <c r="G599" i="5"/>
  <c r="G606" i="5"/>
  <c r="G614" i="5"/>
  <c r="G615" i="5"/>
  <c r="G623" i="5"/>
  <c r="G630" i="5"/>
  <c r="G631" i="5"/>
  <c r="G638" i="5"/>
  <c r="G639" i="5"/>
  <c r="G654" i="5"/>
  <c r="G655" i="5"/>
  <c r="R659" i="5"/>
  <c r="I659" i="5"/>
  <c r="E659" i="5"/>
  <c r="X659" i="5" s="1"/>
  <c r="G662" i="5"/>
  <c r="R669" i="5"/>
  <c r="H669" i="5"/>
  <c r="I669" i="5"/>
  <c r="E669" i="5"/>
  <c r="X669" i="5" s="1"/>
  <c r="E671" i="5"/>
  <c r="X671" i="5" s="1"/>
  <c r="R673" i="5"/>
  <c r="H673" i="5"/>
  <c r="I673" i="5"/>
  <c r="E673" i="5"/>
  <c r="X673" i="5" s="1"/>
  <c r="R675" i="5"/>
  <c r="H675" i="5"/>
  <c r="I675" i="5"/>
  <c r="E675" i="5"/>
  <c r="X675" i="5" s="1"/>
  <c r="I677" i="5"/>
  <c r="R679" i="5"/>
  <c r="H679" i="5"/>
  <c r="I679" i="5"/>
  <c r="E679" i="5"/>
  <c r="X679" i="5" s="1"/>
  <c r="R681" i="5"/>
  <c r="H681" i="5"/>
  <c r="I681" i="5"/>
  <c r="E681" i="5"/>
  <c r="X681" i="5" s="1"/>
  <c r="R685" i="5"/>
  <c r="H685" i="5"/>
  <c r="I685" i="5"/>
  <c r="E685" i="5"/>
  <c r="X685" i="5" s="1"/>
  <c r="I687" i="5"/>
  <c r="E687" i="5"/>
  <c r="X687" i="5" s="1"/>
  <c r="R689" i="5"/>
  <c r="H689" i="5"/>
  <c r="I689" i="5"/>
  <c r="E689" i="5"/>
  <c r="X689" i="5" s="1"/>
  <c r="R691" i="5"/>
  <c r="H691" i="5"/>
  <c r="I691" i="5"/>
  <c r="E691" i="5"/>
  <c r="X691" i="5" s="1"/>
  <c r="R695" i="5"/>
  <c r="H695" i="5"/>
  <c r="I695" i="5"/>
  <c r="E695" i="5"/>
  <c r="X695" i="5" s="1"/>
  <c r="R697" i="5"/>
  <c r="H697" i="5"/>
  <c r="I697" i="5"/>
  <c r="E697" i="5"/>
  <c r="X697" i="5" s="1"/>
  <c r="R699" i="5"/>
  <c r="H699" i="5"/>
  <c r="I699" i="5"/>
  <c r="E699" i="5"/>
  <c r="X699" i="5" s="1"/>
  <c r="R701" i="5"/>
  <c r="H701" i="5"/>
  <c r="I701" i="5"/>
  <c r="E701" i="5"/>
  <c r="X701" i="5" s="1"/>
  <c r="R703" i="5"/>
  <c r="H703" i="5"/>
  <c r="I703" i="5"/>
  <c r="R705" i="5"/>
  <c r="H705" i="5"/>
  <c r="I705" i="5"/>
  <c r="E705" i="5"/>
  <c r="X705" i="5" s="1"/>
  <c r="R707" i="5"/>
  <c r="H707" i="5"/>
  <c r="I707" i="5"/>
  <c r="E707" i="5"/>
  <c r="X707" i="5" s="1"/>
  <c r="R711" i="5"/>
  <c r="H711" i="5"/>
  <c r="I711" i="5"/>
  <c r="E711" i="5"/>
  <c r="X711" i="5" s="1"/>
  <c r="R713" i="5"/>
  <c r="H713" i="5"/>
  <c r="I713" i="5"/>
  <c r="E713" i="5"/>
  <c r="X713" i="5" s="1"/>
  <c r="R715" i="5"/>
  <c r="H715" i="5"/>
  <c r="I715" i="5"/>
  <c r="E715" i="5"/>
  <c r="X715" i="5" s="1"/>
  <c r="R717" i="5"/>
  <c r="H717" i="5"/>
  <c r="I717" i="5"/>
  <c r="E717" i="5"/>
  <c r="X717" i="5" s="1"/>
  <c r="H719" i="5"/>
  <c r="I719" i="5"/>
  <c r="E719" i="5"/>
  <c r="X719" i="5" s="1"/>
  <c r="R721" i="5"/>
  <c r="H721" i="5"/>
  <c r="I721" i="5"/>
  <c r="E721" i="5"/>
  <c r="X721" i="5" s="1"/>
  <c r="R723" i="5"/>
  <c r="H723" i="5"/>
  <c r="I723" i="5"/>
  <c r="E723" i="5"/>
  <c r="X723" i="5" s="1"/>
  <c r="I725" i="5"/>
  <c r="R727" i="5"/>
  <c r="H727" i="5"/>
  <c r="I727" i="5"/>
  <c r="E727" i="5"/>
  <c r="X727" i="5" s="1"/>
  <c r="R729" i="5"/>
  <c r="H729" i="5"/>
  <c r="I729" i="5"/>
  <c r="E729" i="5"/>
  <c r="X729" i="5" s="1"/>
  <c r="R731" i="5"/>
  <c r="H731" i="5"/>
  <c r="I731" i="5"/>
  <c r="E731" i="5"/>
  <c r="X731" i="5" s="1"/>
  <c r="R733" i="5"/>
  <c r="H733" i="5"/>
  <c r="I733" i="5"/>
  <c r="E733" i="5"/>
  <c r="X733" i="5" s="1"/>
  <c r="R735" i="5"/>
  <c r="R737" i="5"/>
  <c r="H737" i="5"/>
  <c r="I737" i="5"/>
  <c r="E737" i="5"/>
  <c r="X737" i="5" s="1"/>
  <c r="R739" i="5"/>
  <c r="H739" i="5"/>
  <c r="I739" i="5"/>
  <c r="E739" i="5"/>
  <c r="X739" i="5" s="1"/>
  <c r="I741" i="5"/>
  <c r="E741" i="5"/>
  <c r="X741" i="5" s="1"/>
  <c r="R743" i="5"/>
  <c r="H743" i="5"/>
  <c r="I743" i="5"/>
  <c r="E743" i="5"/>
  <c r="X743" i="5" s="1"/>
  <c r="R745" i="5"/>
  <c r="H745" i="5"/>
  <c r="I745" i="5"/>
  <c r="E745" i="5"/>
  <c r="X745" i="5" s="1"/>
  <c r="R747" i="5"/>
  <c r="H747" i="5"/>
  <c r="I747" i="5"/>
  <c r="E747" i="5"/>
  <c r="X747" i="5" s="1"/>
  <c r="R749" i="5"/>
  <c r="H749" i="5"/>
  <c r="I749" i="5"/>
  <c r="E749" i="5"/>
  <c r="X749" i="5" s="1"/>
  <c r="R751" i="5"/>
  <c r="H751" i="5"/>
  <c r="I751" i="5"/>
  <c r="R753" i="5"/>
  <c r="H753" i="5"/>
  <c r="I753" i="5"/>
  <c r="E753" i="5"/>
  <c r="X753" i="5" s="1"/>
  <c r="R755" i="5"/>
  <c r="H755" i="5"/>
  <c r="I755" i="5"/>
  <c r="E755" i="5"/>
  <c r="X755" i="5" s="1"/>
  <c r="R759" i="5"/>
  <c r="H759" i="5"/>
  <c r="I759" i="5"/>
  <c r="E759" i="5"/>
  <c r="X759" i="5" s="1"/>
  <c r="R761" i="5"/>
  <c r="H761" i="5"/>
  <c r="I761" i="5"/>
  <c r="E761" i="5"/>
  <c r="X761" i="5" s="1"/>
  <c r="R763" i="5"/>
  <c r="H763" i="5"/>
  <c r="I763" i="5"/>
  <c r="E763" i="5"/>
  <c r="X763" i="5" s="1"/>
  <c r="R765" i="5"/>
  <c r="H765" i="5"/>
  <c r="I765" i="5"/>
  <c r="E765" i="5"/>
  <c r="X765" i="5" s="1"/>
  <c r="V771" i="5"/>
  <c r="G771" i="5" s="1"/>
  <c r="AB774" i="5"/>
  <c r="S774" i="5"/>
  <c r="V787" i="5"/>
  <c r="G787" i="5" s="1"/>
  <c r="AB790" i="5"/>
  <c r="S790" i="5"/>
  <c r="V803" i="5"/>
  <c r="S806" i="5"/>
  <c r="V819" i="5"/>
  <c r="AB822" i="5"/>
  <c r="S822" i="5"/>
  <c r="V835" i="5"/>
  <c r="G835" i="5" s="1"/>
  <c r="AB838" i="5"/>
  <c r="S838" i="5"/>
  <c r="V851" i="5"/>
  <c r="G851" i="5" s="1"/>
  <c r="AB854" i="5"/>
  <c r="S854" i="5"/>
  <c r="V867" i="5"/>
  <c r="G867" i="5" s="1"/>
  <c r="AB870" i="5"/>
  <c r="S870" i="5"/>
  <c r="V883" i="5"/>
  <c r="V899" i="5"/>
  <c r="G899" i="5" s="1"/>
  <c r="AB902" i="5"/>
  <c r="S902" i="5"/>
  <c r="V915" i="5"/>
  <c r="G915" i="5" s="1"/>
  <c r="AB918" i="5"/>
  <c r="S918" i="5"/>
  <c r="V931" i="5"/>
  <c r="AB934" i="5"/>
  <c r="S934" i="5"/>
  <c r="V947" i="5"/>
  <c r="AB950" i="5"/>
  <c r="S950" i="5"/>
  <c r="V963" i="5"/>
  <c r="G963" i="5" s="1"/>
  <c r="AB970" i="5"/>
  <c r="S970" i="5"/>
  <c r="T970" i="5"/>
  <c r="AB978" i="5"/>
  <c r="S978" i="5"/>
  <c r="T978" i="5"/>
  <c r="AB986" i="5"/>
  <c r="S986" i="5"/>
  <c r="T986" i="5"/>
  <c r="AB994" i="5"/>
  <c r="S994" i="5"/>
  <c r="T994" i="5"/>
  <c r="AB1002" i="5"/>
  <c r="S1002" i="5"/>
  <c r="T1002" i="5"/>
  <c r="AB1010" i="5"/>
  <c r="S1010" i="5"/>
  <c r="T1010" i="5"/>
  <c r="S1018" i="5"/>
  <c r="T1018" i="5"/>
  <c r="AB1026" i="5"/>
  <c r="S1026" i="5"/>
  <c r="T1026" i="5"/>
  <c r="AB1034" i="5"/>
  <c r="S1034" i="5"/>
  <c r="T1034" i="5"/>
  <c r="AB1042" i="5"/>
  <c r="S1042" i="5"/>
  <c r="T1042" i="5"/>
  <c r="AB1058" i="5"/>
  <c r="S1058" i="5"/>
  <c r="T1058" i="5"/>
  <c r="AB1066" i="5"/>
  <c r="S1066" i="5"/>
  <c r="T1066" i="5"/>
  <c r="AB1074" i="5"/>
  <c r="S1074" i="5"/>
  <c r="T1074" i="5"/>
  <c r="AB1082" i="5"/>
  <c r="AB1094" i="5"/>
  <c r="S1094" i="5"/>
  <c r="T1094" i="5"/>
  <c r="AB1110" i="5"/>
  <c r="S1110" i="5"/>
  <c r="T1110" i="5"/>
  <c r="AB1126" i="5"/>
  <c r="S1126" i="5"/>
  <c r="T1126" i="5"/>
  <c r="AB1142" i="5"/>
  <c r="S1142" i="5"/>
  <c r="T1142" i="5"/>
  <c r="AB1158" i="5"/>
  <c r="S1158" i="5"/>
  <c r="T1158" i="5"/>
  <c r="AB1473" i="5"/>
  <c r="V1473" i="5"/>
  <c r="J1473" i="5" s="1"/>
  <c r="AB1489" i="5"/>
  <c r="V1489" i="5"/>
  <c r="AB1505" i="5"/>
  <c r="V1505" i="5"/>
  <c r="E1505" i="5" s="1"/>
  <c r="X1505" i="5" s="1"/>
  <c r="AB1566" i="5"/>
  <c r="J218" i="5"/>
  <c r="J234" i="5"/>
  <c r="V249" i="5"/>
  <c r="G249" i="5" s="1"/>
  <c r="V261" i="5"/>
  <c r="H261" i="5" s="1"/>
  <c r="V273" i="5"/>
  <c r="G273" i="5" s="1"/>
  <c r="V289" i="5"/>
  <c r="V293" i="5"/>
  <c r="V309" i="5"/>
  <c r="G309" i="5" s="1"/>
  <c r="V313" i="5"/>
  <c r="G313" i="5" s="1"/>
  <c r="V329" i="5"/>
  <c r="G329" i="5" s="1"/>
  <c r="V337" i="5"/>
  <c r="V345" i="5"/>
  <c r="H352" i="5"/>
  <c r="V361" i="5"/>
  <c r="V365" i="5"/>
  <c r="G365" i="5" s="1"/>
  <c r="V381" i="5"/>
  <c r="G381" i="5" s="1"/>
  <c r="V385" i="5"/>
  <c r="V389" i="5"/>
  <c r="V397" i="5"/>
  <c r="G397" i="5" s="1"/>
  <c r="V429" i="5"/>
  <c r="R429" i="5" s="1"/>
  <c r="V453" i="5"/>
  <c r="V461" i="5"/>
  <c r="H464" i="5"/>
  <c r="V477" i="5"/>
  <c r="F477" i="5" s="1"/>
  <c r="V485" i="5"/>
  <c r="I485" i="5" s="1"/>
  <c r="V493" i="5"/>
  <c r="V501" i="5"/>
  <c r="G501" i="5" s="1"/>
  <c r="V509" i="5"/>
  <c r="V517" i="5"/>
  <c r="J517" i="5" s="1"/>
  <c r="V525" i="5"/>
  <c r="V529" i="5"/>
  <c r="G529" i="5" s="1"/>
  <c r="V533" i="5"/>
  <c r="V537" i="5"/>
  <c r="J537" i="5" s="1"/>
  <c r="V545" i="5"/>
  <c r="H545" i="5" s="1"/>
  <c r="V549" i="5"/>
  <c r="G549" i="5" s="1"/>
  <c r="G7" i="5"/>
  <c r="G14" i="5"/>
  <c r="G18" i="5"/>
  <c r="G22" i="5"/>
  <c r="G24" i="5"/>
  <c r="G26" i="5"/>
  <c r="G30" i="5"/>
  <c r="G32" i="5"/>
  <c r="G34" i="5"/>
  <c r="G40" i="5"/>
  <c r="G46" i="5"/>
  <c r="G48" i="5"/>
  <c r="G50" i="5"/>
  <c r="G54" i="5"/>
  <c r="G56" i="5"/>
  <c r="G62" i="5"/>
  <c r="G64" i="5"/>
  <c r="G66" i="5"/>
  <c r="G72" i="5"/>
  <c r="G78" i="5"/>
  <c r="G82" i="5"/>
  <c r="G86" i="5"/>
  <c r="G88" i="5"/>
  <c r="G90" i="5"/>
  <c r="G94" i="5"/>
  <c r="G98" i="5"/>
  <c r="G102" i="5"/>
  <c r="G104" i="5"/>
  <c r="G106" i="5"/>
  <c r="G110" i="5"/>
  <c r="G112" i="5"/>
  <c r="G114" i="5"/>
  <c r="G118" i="5"/>
  <c r="G120" i="5"/>
  <c r="G126" i="5"/>
  <c r="G130" i="5"/>
  <c r="G134" i="5"/>
  <c r="G136" i="5"/>
  <c r="G142" i="5"/>
  <c r="G146" i="5"/>
  <c r="G152" i="5"/>
  <c r="G154" i="5"/>
  <c r="G158" i="5"/>
  <c r="G160" i="5"/>
  <c r="G168" i="5"/>
  <c r="G170" i="5"/>
  <c r="G174" i="5"/>
  <c r="G176" i="5"/>
  <c r="G182" i="5"/>
  <c r="G192" i="5"/>
  <c r="G194" i="5"/>
  <c r="G200" i="5"/>
  <c r="G206" i="5"/>
  <c r="G210" i="5"/>
  <c r="G216" i="5"/>
  <c r="G222" i="5"/>
  <c r="G226" i="5"/>
  <c r="G232" i="5"/>
  <c r="G234" i="5"/>
  <c r="G238" i="5"/>
  <c r="G240" i="5"/>
  <c r="S242" i="5"/>
  <c r="S246" i="5"/>
  <c r="J248" i="5"/>
  <c r="AB249" i="5"/>
  <c r="AB253" i="5"/>
  <c r="S254" i="5"/>
  <c r="S258" i="5"/>
  <c r="AB261" i="5"/>
  <c r="S262" i="5"/>
  <c r="J264" i="5"/>
  <c r="AB265" i="5"/>
  <c r="S266" i="5"/>
  <c r="AB269" i="5"/>
  <c r="J272" i="5"/>
  <c r="S274" i="5"/>
  <c r="S282" i="5"/>
  <c r="AB285" i="5"/>
  <c r="S286" i="5"/>
  <c r="J288" i="5"/>
  <c r="AB289" i="5"/>
  <c r="J296" i="5"/>
  <c r="AB297" i="5"/>
  <c r="S298" i="5"/>
  <c r="AB301" i="5"/>
  <c r="S302" i="5"/>
  <c r="AB305" i="5"/>
  <c r="S306" i="5"/>
  <c r="AB309" i="5"/>
  <c r="S310" i="5"/>
  <c r="AB313" i="5"/>
  <c r="S314" i="5"/>
  <c r="S318" i="5"/>
  <c r="J320" i="5"/>
  <c r="AB321" i="5"/>
  <c r="AB325" i="5"/>
  <c r="S326" i="5"/>
  <c r="AB333" i="5"/>
  <c r="S334" i="5"/>
  <c r="AB337" i="5"/>
  <c r="S338" i="5"/>
  <c r="AB341" i="5"/>
  <c r="AB345" i="5"/>
  <c r="S346" i="5"/>
  <c r="J352" i="5"/>
  <c r="S354" i="5"/>
  <c r="AB357" i="5"/>
  <c r="S358" i="5"/>
  <c r="AB361" i="5"/>
  <c r="AB365" i="5"/>
  <c r="J368" i="5"/>
  <c r="AB369" i="5"/>
  <c r="S370" i="5"/>
  <c r="S374" i="5"/>
  <c r="J376" i="5"/>
  <c r="S378" i="5"/>
  <c r="AB381" i="5"/>
  <c r="AB385" i="5"/>
  <c r="S386" i="5"/>
  <c r="AB389" i="5"/>
  <c r="S390" i="5"/>
  <c r="AB393" i="5"/>
  <c r="AB397" i="5"/>
  <c r="S398" i="5"/>
  <c r="J400" i="5"/>
  <c r="AB401" i="5"/>
  <c r="AB405" i="5"/>
  <c r="J408" i="5"/>
  <c r="AB409" i="5"/>
  <c r="S410" i="5"/>
  <c r="AB413" i="5"/>
  <c r="AB417" i="5"/>
  <c r="S418" i="5"/>
  <c r="AB421" i="5"/>
  <c r="J424" i="5"/>
  <c r="AB425" i="5"/>
  <c r="S430" i="5"/>
  <c r="J432" i="5"/>
  <c r="AB433" i="5"/>
  <c r="S434" i="5"/>
  <c r="AB437" i="5"/>
  <c r="S438" i="5"/>
  <c r="J440" i="5"/>
  <c r="AB441" i="5"/>
  <c r="S442" i="5"/>
  <c r="AB445" i="5"/>
  <c r="S446" i="5"/>
  <c r="J448" i="5"/>
  <c r="AB449" i="5"/>
  <c r="S450" i="5"/>
  <c r="AB453" i="5"/>
  <c r="S454" i="5"/>
  <c r="S458" i="5"/>
  <c r="AB461" i="5"/>
  <c r="S462" i="5"/>
  <c r="J464" i="5"/>
  <c r="AB465" i="5"/>
  <c r="S466" i="5"/>
  <c r="AB469" i="5"/>
  <c r="S470" i="5"/>
  <c r="J472" i="5"/>
  <c r="S474" i="5"/>
  <c r="AB477" i="5"/>
  <c r="S478" i="5"/>
  <c r="J480" i="5"/>
  <c r="AB481" i="5"/>
  <c r="S482" i="5"/>
  <c r="S486" i="5"/>
  <c r="J488" i="5"/>
  <c r="AB489" i="5"/>
  <c r="AB493" i="5"/>
  <c r="S494" i="5"/>
  <c r="J496" i="5"/>
  <c r="AB497" i="5"/>
  <c r="S498" i="5"/>
  <c r="AB501" i="5"/>
  <c r="S502" i="5"/>
  <c r="J504" i="5"/>
  <c r="AB505" i="5"/>
  <c r="S506" i="5"/>
  <c r="S510" i="5"/>
  <c r="J512" i="5"/>
  <c r="AB513" i="5"/>
  <c r="AB517" i="5"/>
  <c r="S518" i="5"/>
  <c r="J520" i="5"/>
  <c r="AB521" i="5"/>
  <c r="S522" i="5"/>
  <c r="AB525" i="5"/>
  <c r="S526" i="5"/>
  <c r="AB529" i="5"/>
  <c r="S530" i="5"/>
  <c r="S534" i="5"/>
  <c r="J536" i="5"/>
  <c r="AB537" i="5"/>
  <c r="S538" i="5"/>
  <c r="AB541" i="5"/>
  <c r="S542" i="5"/>
  <c r="AB545" i="5"/>
  <c r="S546" i="5"/>
  <c r="AB549" i="5"/>
  <c r="S550" i="5"/>
  <c r="J552" i="5"/>
  <c r="AB553" i="5"/>
  <c r="S554" i="5"/>
  <c r="G558" i="5"/>
  <c r="S558" i="5"/>
  <c r="J561" i="5"/>
  <c r="AB561" i="5"/>
  <c r="H562" i="5"/>
  <c r="V563" i="5"/>
  <c r="E563" i="5" s="1"/>
  <c r="X563" i="5" s="1"/>
  <c r="J569" i="5"/>
  <c r="AB569" i="5"/>
  <c r="H570" i="5"/>
  <c r="AB570" i="5"/>
  <c r="V571" i="5"/>
  <c r="J577" i="5"/>
  <c r="AB577" i="5"/>
  <c r="H578" i="5"/>
  <c r="AB578" i="5"/>
  <c r="V579" i="5"/>
  <c r="V580" i="5"/>
  <c r="AB585" i="5"/>
  <c r="H586" i="5"/>
  <c r="V587" i="5"/>
  <c r="G587" i="5" s="1"/>
  <c r="J593" i="5"/>
  <c r="AB593" i="5"/>
  <c r="H594" i="5"/>
  <c r="AB594" i="5"/>
  <c r="V595" i="5"/>
  <c r="G595" i="5" s="1"/>
  <c r="J601" i="5"/>
  <c r="AB601" i="5"/>
  <c r="H602" i="5"/>
  <c r="V603" i="5"/>
  <c r="G603" i="5" s="1"/>
  <c r="J609" i="5"/>
  <c r="AB609" i="5"/>
  <c r="H610" i="5"/>
  <c r="AB610" i="5"/>
  <c r="V611" i="5"/>
  <c r="J617" i="5"/>
  <c r="H618" i="5"/>
  <c r="AB618" i="5"/>
  <c r="V619" i="5"/>
  <c r="R619" i="5" s="1"/>
  <c r="J625" i="5"/>
  <c r="AB625" i="5"/>
  <c r="AB626" i="5"/>
  <c r="V627" i="5"/>
  <c r="G627" i="5" s="1"/>
  <c r="J633" i="5"/>
  <c r="AB633" i="5"/>
  <c r="H634" i="5"/>
  <c r="AB634" i="5"/>
  <c r="V635" i="5"/>
  <c r="F635" i="5" s="1"/>
  <c r="AB641" i="5"/>
  <c r="H642" i="5"/>
  <c r="AB642" i="5"/>
  <c r="V643" i="5"/>
  <c r="J643" i="5" s="1"/>
  <c r="V644" i="5"/>
  <c r="J649" i="5"/>
  <c r="AB649" i="5"/>
  <c r="H650" i="5"/>
  <c r="AB650" i="5"/>
  <c r="V651" i="5"/>
  <c r="I651" i="5" s="1"/>
  <c r="AB657" i="5"/>
  <c r="H658" i="5"/>
  <c r="J665" i="5"/>
  <c r="AB665" i="5"/>
  <c r="H666" i="5"/>
  <c r="T774" i="5"/>
  <c r="AB783" i="5"/>
  <c r="T790" i="5"/>
  <c r="AB799" i="5"/>
  <c r="T806" i="5"/>
  <c r="AB815" i="5"/>
  <c r="T822" i="5"/>
  <c r="AB831" i="5"/>
  <c r="T838" i="5"/>
  <c r="AB847" i="5"/>
  <c r="T854" i="5"/>
  <c r="AB863" i="5"/>
  <c r="T870" i="5"/>
  <c r="AB879" i="5"/>
  <c r="T886" i="5"/>
  <c r="AB895" i="5"/>
  <c r="T902" i="5"/>
  <c r="AB911" i="5"/>
  <c r="T918" i="5"/>
  <c r="AB927" i="5"/>
  <c r="T934" i="5"/>
  <c r="AB943" i="5"/>
  <c r="T950" i="5"/>
  <c r="AB959" i="5"/>
  <c r="R1089" i="5"/>
  <c r="J1093" i="5"/>
  <c r="F1093" i="5"/>
  <c r="R1093" i="5"/>
  <c r="H1093"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J1141" i="5"/>
  <c r="F1141" i="5"/>
  <c r="R1141" i="5"/>
  <c r="H1141" i="5"/>
  <c r="J1145" i="5"/>
  <c r="F1145" i="5"/>
  <c r="R1145" i="5"/>
  <c r="H1145" i="5"/>
  <c r="J1149" i="5"/>
  <c r="F1149" i="5"/>
  <c r="R1149" i="5"/>
  <c r="H1149" i="5"/>
  <c r="J1153" i="5"/>
  <c r="F1153" i="5"/>
  <c r="R1153" i="5"/>
  <c r="H1153" i="5"/>
  <c r="J1157" i="5"/>
  <c r="F1157" i="5"/>
  <c r="R1157" i="5"/>
  <c r="H1157" i="5"/>
  <c r="J1161" i="5"/>
  <c r="F1161" i="5"/>
  <c r="R1161" i="5"/>
  <c r="H1161" i="5"/>
  <c r="J1165" i="5"/>
  <c r="F1165" i="5"/>
  <c r="R1165" i="5"/>
  <c r="H1165" i="5"/>
  <c r="J1169" i="5"/>
  <c r="AB1357" i="5"/>
  <c r="S1357" i="5"/>
  <c r="J1366" i="5"/>
  <c r="F1366" i="5"/>
  <c r="H1366" i="5"/>
  <c r="E1366" i="5"/>
  <c r="X1366" i="5" s="1"/>
  <c r="G1366" i="5"/>
  <c r="I1366" i="5"/>
  <c r="R1369" i="5"/>
  <c r="J1369" i="5"/>
  <c r="E1369" i="5"/>
  <c r="X1369" i="5" s="1"/>
  <c r="H1369" i="5"/>
  <c r="I1369" i="5"/>
  <c r="G1372" i="5"/>
  <c r="R1372" i="5"/>
  <c r="R1377" i="5"/>
  <c r="J1377" i="5"/>
  <c r="E1377" i="5"/>
  <c r="X1377" i="5" s="1"/>
  <c r="H1377" i="5"/>
  <c r="I1377" i="5"/>
  <c r="E1380" i="5"/>
  <c r="X1380" i="5" s="1"/>
  <c r="H1380" i="5"/>
  <c r="R1385" i="5"/>
  <c r="J1385" i="5"/>
  <c r="E1385" i="5"/>
  <c r="X1385" i="5" s="1"/>
  <c r="H1385" i="5"/>
  <c r="I1385"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AB1888" i="5"/>
  <c r="S1888" i="5"/>
  <c r="T1888" i="5"/>
  <c r="S2004" i="5"/>
  <c r="T2004" i="5"/>
  <c r="S2020" i="5"/>
  <c r="T2020" i="5"/>
  <c r="E767" i="5"/>
  <c r="X767" i="5" s="1"/>
  <c r="I767" i="5"/>
  <c r="E769" i="5"/>
  <c r="X769" i="5" s="1"/>
  <c r="AB769" i="5"/>
  <c r="T771" i="5"/>
  <c r="E773" i="5"/>
  <c r="X773" i="5" s="1"/>
  <c r="AB773" i="5"/>
  <c r="T775" i="5"/>
  <c r="AB777" i="5"/>
  <c r="T779" i="5"/>
  <c r="E781" i="5"/>
  <c r="X781" i="5" s="1"/>
  <c r="AB781" i="5"/>
  <c r="T783" i="5"/>
  <c r="E785" i="5"/>
  <c r="X785" i="5" s="1"/>
  <c r="AB785" i="5"/>
  <c r="T787" i="5"/>
  <c r="E789" i="5"/>
  <c r="X789" i="5" s="1"/>
  <c r="AB789" i="5"/>
  <c r="T791" i="5"/>
  <c r="AB793" i="5"/>
  <c r="T795" i="5"/>
  <c r="AB797" i="5"/>
  <c r="T799" i="5"/>
  <c r="AB801" i="5"/>
  <c r="T803" i="5"/>
  <c r="E805" i="5"/>
  <c r="X805" i="5" s="1"/>
  <c r="AB805" i="5"/>
  <c r="T807" i="5"/>
  <c r="AB809" i="5"/>
  <c r="T811" i="5"/>
  <c r="E813" i="5"/>
  <c r="X813" i="5" s="1"/>
  <c r="AB813" i="5"/>
  <c r="T815" i="5"/>
  <c r="AB817" i="5"/>
  <c r="T819" i="5"/>
  <c r="E821" i="5"/>
  <c r="X821" i="5" s="1"/>
  <c r="AB821" i="5"/>
  <c r="T823" i="5"/>
  <c r="E825" i="5"/>
  <c r="X825" i="5" s="1"/>
  <c r="AB825" i="5"/>
  <c r="T827" i="5"/>
  <c r="AB829" i="5"/>
  <c r="T831" i="5"/>
  <c r="E833" i="5"/>
  <c r="X833" i="5" s="1"/>
  <c r="AB833" i="5"/>
  <c r="T835" i="5"/>
  <c r="E837" i="5"/>
  <c r="X837" i="5" s="1"/>
  <c r="AB837" i="5"/>
  <c r="T839" i="5"/>
  <c r="E841" i="5"/>
  <c r="X841" i="5" s="1"/>
  <c r="AB841" i="5"/>
  <c r="T843" i="5"/>
  <c r="AB845" i="5"/>
  <c r="T847" i="5"/>
  <c r="AB849" i="5"/>
  <c r="T851" i="5"/>
  <c r="E853" i="5"/>
  <c r="X853" i="5" s="1"/>
  <c r="AB853" i="5"/>
  <c r="T855" i="5"/>
  <c r="AB857" i="5"/>
  <c r="T859" i="5"/>
  <c r="E861" i="5"/>
  <c r="X861" i="5" s="1"/>
  <c r="AB861" i="5"/>
  <c r="T863" i="5"/>
  <c r="AB865" i="5"/>
  <c r="T867" i="5"/>
  <c r="AB869" i="5"/>
  <c r="T871" i="5"/>
  <c r="E873" i="5"/>
  <c r="X873" i="5" s="1"/>
  <c r="AB873" i="5"/>
  <c r="T875" i="5"/>
  <c r="E877" i="5"/>
  <c r="X877" i="5" s="1"/>
  <c r="AB877" i="5"/>
  <c r="T879" i="5"/>
  <c r="AB881" i="5"/>
  <c r="T883" i="5"/>
  <c r="AB885" i="5"/>
  <c r="T887" i="5"/>
  <c r="AB889" i="5"/>
  <c r="T891" i="5"/>
  <c r="E893" i="5"/>
  <c r="X893" i="5" s="1"/>
  <c r="AB893" i="5"/>
  <c r="T895" i="5"/>
  <c r="AB897" i="5"/>
  <c r="T899" i="5"/>
  <c r="E901" i="5"/>
  <c r="X901" i="5" s="1"/>
  <c r="AB901" i="5"/>
  <c r="T903" i="5"/>
  <c r="E905" i="5"/>
  <c r="X905" i="5" s="1"/>
  <c r="AB905" i="5"/>
  <c r="T907" i="5"/>
  <c r="E909" i="5"/>
  <c r="X909" i="5" s="1"/>
  <c r="AB909" i="5"/>
  <c r="T911" i="5"/>
  <c r="AB913" i="5"/>
  <c r="T915" i="5"/>
  <c r="AB917" i="5"/>
  <c r="T919" i="5"/>
  <c r="AB921" i="5"/>
  <c r="T923" i="5"/>
  <c r="E925" i="5"/>
  <c r="X925" i="5" s="1"/>
  <c r="AB925" i="5"/>
  <c r="T927" i="5"/>
  <c r="AB929" i="5"/>
  <c r="T931" i="5"/>
  <c r="E933" i="5"/>
  <c r="X933" i="5" s="1"/>
  <c r="AB933" i="5"/>
  <c r="T935" i="5"/>
  <c r="E937" i="5"/>
  <c r="X937" i="5" s="1"/>
  <c r="AB937" i="5"/>
  <c r="T939" i="5"/>
  <c r="E941" i="5"/>
  <c r="X941" i="5" s="1"/>
  <c r="AB941" i="5"/>
  <c r="T943" i="5"/>
  <c r="AB945" i="5"/>
  <c r="T947" i="5"/>
  <c r="AB949" i="5"/>
  <c r="T951" i="5"/>
  <c r="E953" i="5"/>
  <c r="X953" i="5" s="1"/>
  <c r="AB953" i="5"/>
  <c r="T955" i="5"/>
  <c r="AB957" i="5"/>
  <c r="T959" i="5"/>
  <c r="E961" i="5"/>
  <c r="X961" i="5" s="1"/>
  <c r="AB961" i="5"/>
  <c r="AB963" i="5"/>
  <c r="T1357" i="5"/>
  <c r="AB768" i="5"/>
  <c r="S768" i="5"/>
  <c r="F769" i="5"/>
  <c r="AB772" i="5"/>
  <c r="S772" i="5"/>
  <c r="J773" i="5"/>
  <c r="F773" i="5"/>
  <c r="AB776" i="5"/>
  <c r="S776" i="5"/>
  <c r="AB780" i="5"/>
  <c r="S780" i="5"/>
  <c r="J781" i="5"/>
  <c r="F781" i="5"/>
  <c r="AB784" i="5"/>
  <c r="S784" i="5"/>
  <c r="J785" i="5"/>
  <c r="F785" i="5"/>
  <c r="AB788" i="5"/>
  <c r="S788" i="5"/>
  <c r="J789" i="5"/>
  <c r="F789" i="5"/>
  <c r="AB792" i="5"/>
  <c r="S792" i="5"/>
  <c r="S796" i="5"/>
  <c r="AB800" i="5"/>
  <c r="S800" i="5"/>
  <c r="AB804" i="5"/>
  <c r="S804" i="5"/>
  <c r="J805" i="5"/>
  <c r="F805" i="5"/>
  <c r="AB808" i="5"/>
  <c r="S808" i="5"/>
  <c r="S812" i="5"/>
  <c r="J813" i="5"/>
  <c r="F813" i="5"/>
  <c r="AB816" i="5"/>
  <c r="S816" i="5"/>
  <c r="S820" i="5"/>
  <c r="J821" i="5"/>
  <c r="F821" i="5"/>
  <c r="AB824" i="5"/>
  <c r="S824" i="5"/>
  <c r="J825" i="5"/>
  <c r="F825" i="5"/>
  <c r="S828" i="5"/>
  <c r="AB832" i="5"/>
  <c r="S832" i="5"/>
  <c r="J833" i="5"/>
  <c r="F833" i="5"/>
  <c r="S836" i="5"/>
  <c r="J837" i="5"/>
  <c r="F837" i="5"/>
  <c r="AB840" i="5"/>
  <c r="S840" i="5"/>
  <c r="J841" i="5"/>
  <c r="F841" i="5"/>
  <c r="S844" i="5"/>
  <c r="AB848" i="5"/>
  <c r="S848" i="5"/>
  <c r="S852" i="5"/>
  <c r="J853" i="5"/>
  <c r="F853" i="5"/>
  <c r="AB856" i="5"/>
  <c r="S856" i="5"/>
  <c r="S860" i="5"/>
  <c r="J861" i="5"/>
  <c r="F861" i="5"/>
  <c r="AB864" i="5"/>
  <c r="S864" i="5"/>
  <c r="S868" i="5"/>
  <c r="F869" i="5"/>
  <c r="AB872" i="5"/>
  <c r="S872" i="5"/>
  <c r="J873" i="5"/>
  <c r="F873" i="5"/>
  <c r="S876" i="5"/>
  <c r="J877" i="5"/>
  <c r="F877" i="5"/>
  <c r="AB880" i="5"/>
  <c r="S880" i="5"/>
  <c r="J881" i="5"/>
  <c r="AB884" i="5"/>
  <c r="S884" i="5"/>
  <c r="AB888" i="5"/>
  <c r="S888" i="5"/>
  <c r="S892" i="5"/>
  <c r="J893" i="5"/>
  <c r="AB896" i="5"/>
  <c r="S896" i="5"/>
  <c r="S900" i="5"/>
  <c r="J901" i="5"/>
  <c r="F901" i="5"/>
  <c r="AB904" i="5"/>
  <c r="S904" i="5"/>
  <c r="J905" i="5"/>
  <c r="F905" i="5"/>
  <c r="S908" i="5"/>
  <c r="J909" i="5"/>
  <c r="F909" i="5"/>
  <c r="AB912" i="5"/>
  <c r="S912" i="5"/>
  <c r="J913" i="5"/>
  <c r="AB916" i="5"/>
  <c r="S916" i="5"/>
  <c r="F917" i="5"/>
  <c r="AB920" i="5"/>
  <c r="S920" i="5"/>
  <c r="AB924" i="5"/>
  <c r="S924" i="5"/>
  <c r="J925" i="5"/>
  <c r="F925" i="5"/>
  <c r="AB928" i="5"/>
  <c r="S928" i="5"/>
  <c r="AB932" i="5"/>
  <c r="S932" i="5"/>
  <c r="J933" i="5"/>
  <c r="F933" i="5"/>
  <c r="AB936" i="5"/>
  <c r="S936" i="5"/>
  <c r="J937" i="5"/>
  <c r="F937" i="5"/>
  <c r="AB940" i="5"/>
  <c r="S940" i="5"/>
  <c r="J941" i="5"/>
  <c r="F941" i="5"/>
  <c r="AB944" i="5"/>
  <c r="S944" i="5"/>
  <c r="S948" i="5"/>
  <c r="AB952" i="5"/>
  <c r="S952" i="5"/>
  <c r="J953" i="5"/>
  <c r="AB956" i="5"/>
  <c r="S956" i="5"/>
  <c r="AB960" i="5"/>
  <c r="S960" i="5"/>
  <c r="J961" i="5"/>
  <c r="F961" i="5"/>
  <c r="E964" i="5"/>
  <c r="X964" i="5" s="1"/>
  <c r="E966" i="5"/>
  <c r="X966" i="5" s="1"/>
  <c r="H968" i="5"/>
  <c r="I968" i="5"/>
  <c r="E968" i="5"/>
  <c r="X968" i="5" s="1"/>
  <c r="H970" i="5"/>
  <c r="I970" i="5"/>
  <c r="E970" i="5"/>
  <c r="X970" i="5" s="1"/>
  <c r="H974" i="5"/>
  <c r="I974" i="5"/>
  <c r="E974" i="5"/>
  <c r="X974" i="5" s="1"/>
  <c r="H976" i="5"/>
  <c r="I976" i="5"/>
  <c r="E976" i="5"/>
  <c r="X976" i="5" s="1"/>
  <c r="H978" i="5"/>
  <c r="I978" i="5"/>
  <c r="E978" i="5"/>
  <c r="X978" i="5" s="1"/>
  <c r="H982" i="5"/>
  <c r="I982" i="5"/>
  <c r="E982" i="5"/>
  <c r="X982" i="5" s="1"/>
  <c r="H984" i="5"/>
  <c r="I984" i="5"/>
  <c r="E984" i="5"/>
  <c r="X984" i="5" s="1"/>
  <c r="I986" i="5"/>
  <c r="E986" i="5"/>
  <c r="X986" i="5" s="1"/>
  <c r="H990" i="5"/>
  <c r="I990" i="5"/>
  <c r="E990" i="5"/>
  <c r="X990" i="5" s="1"/>
  <c r="H992" i="5"/>
  <c r="I992" i="5"/>
  <c r="E992" i="5"/>
  <c r="X992" i="5" s="1"/>
  <c r="H994" i="5"/>
  <c r="I994" i="5"/>
  <c r="E994" i="5"/>
  <c r="X994" i="5" s="1"/>
  <c r="H998" i="5"/>
  <c r="I998" i="5"/>
  <c r="E998" i="5"/>
  <c r="X998" i="5" s="1"/>
  <c r="H1000" i="5"/>
  <c r="I1000" i="5"/>
  <c r="E1000" i="5"/>
  <c r="X1000" i="5" s="1"/>
  <c r="H1002" i="5"/>
  <c r="I1002" i="5"/>
  <c r="E1002" i="5"/>
  <c r="X1002" i="5" s="1"/>
  <c r="H1006" i="5"/>
  <c r="I1006" i="5"/>
  <c r="E1006" i="5"/>
  <c r="X1006"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26" i="5"/>
  <c r="I1030" i="5"/>
  <c r="E1030" i="5"/>
  <c r="X1030" i="5" s="1"/>
  <c r="H1032" i="5"/>
  <c r="E1032" i="5"/>
  <c r="X1032" i="5" s="1"/>
  <c r="H1034" i="5"/>
  <c r="I1034" i="5"/>
  <c r="E1034" i="5"/>
  <c r="X1034"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E1060" i="5"/>
  <c r="X1060" i="5" s="1"/>
  <c r="H1062" i="5"/>
  <c r="I1062" i="5"/>
  <c r="E1062" i="5"/>
  <c r="X1062" i="5" s="1"/>
  <c r="H1064" i="5"/>
  <c r="I1064" i="5"/>
  <c r="E1064" i="5"/>
  <c r="X1064" i="5" s="1"/>
  <c r="H1066" i="5"/>
  <c r="I1066" i="5"/>
  <c r="E1066" i="5"/>
  <c r="X1066" i="5" s="1"/>
  <c r="H1070" i="5"/>
  <c r="I1070" i="5"/>
  <c r="E1070" i="5"/>
  <c r="X1070" i="5" s="1"/>
  <c r="H1072" i="5"/>
  <c r="I1072" i="5"/>
  <c r="E1072" i="5"/>
  <c r="X1072" i="5" s="1"/>
  <c r="H1074" i="5"/>
  <c r="I1074" i="5"/>
  <c r="E1074" i="5"/>
  <c r="X1074" i="5" s="1"/>
  <c r="H1078" i="5"/>
  <c r="I1078" i="5"/>
  <c r="E1078" i="5"/>
  <c r="X1078" i="5" s="1"/>
  <c r="H1080" i="5"/>
  <c r="I1080" i="5"/>
  <c r="E1080" i="5"/>
  <c r="X1080" i="5" s="1"/>
  <c r="E1082" i="5"/>
  <c r="X1082" i="5" s="1"/>
  <c r="E1084" i="5"/>
  <c r="X1084" i="5" s="1"/>
  <c r="AB1088" i="5"/>
  <c r="S1088" i="5"/>
  <c r="T1088" i="5"/>
  <c r="AB1092" i="5"/>
  <c r="S1092" i="5"/>
  <c r="T1092" i="5"/>
  <c r="AB1096" i="5"/>
  <c r="S1096" i="5"/>
  <c r="T1096" i="5"/>
  <c r="AB1100" i="5"/>
  <c r="S1100" i="5"/>
  <c r="T1100" i="5"/>
  <c r="AB1104" i="5"/>
  <c r="S1104" i="5"/>
  <c r="T1104" i="5"/>
  <c r="AB1108" i="5"/>
  <c r="S1108" i="5"/>
  <c r="T1108" i="5"/>
  <c r="AB1112" i="5"/>
  <c r="S1112" i="5"/>
  <c r="T1112" i="5"/>
  <c r="S1116" i="5"/>
  <c r="T1116" i="5"/>
  <c r="AB1120" i="5"/>
  <c r="S1120" i="5"/>
  <c r="T1120" i="5"/>
  <c r="S1124" i="5"/>
  <c r="T1124" i="5"/>
  <c r="AB1128" i="5"/>
  <c r="S1128" i="5"/>
  <c r="T1128" i="5"/>
  <c r="AB1132" i="5"/>
  <c r="S1132" i="5"/>
  <c r="T1132" i="5"/>
  <c r="AB1136" i="5"/>
  <c r="S1136" i="5"/>
  <c r="T1136" i="5"/>
  <c r="AB1140" i="5"/>
  <c r="S1140" i="5"/>
  <c r="T1140" i="5"/>
  <c r="AB1144" i="5"/>
  <c r="S1144" i="5"/>
  <c r="T1144" i="5"/>
  <c r="S1148" i="5"/>
  <c r="T1148" i="5"/>
  <c r="AB1152" i="5"/>
  <c r="S1152" i="5"/>
  <c r="T1152" i="5"/>
  <c r="AB1156" i="5"/>
  <c r="S1156" i="5"/>
  <c r="T1156" i="5"/>
  <c r="AB1160" i="5"/>
  <c r="S1160" i="5"/>
  <c r="T1160" i="5"/>
  <c r="AB1164" i="5"/>
  <c r="S1164" i="5"/>
  <c r="T1164" i="5"/>
  <c r="AB1168" i="5"/>
  <c r="S1168" i="5"/>
  <c r="T1168" i="5"/>
  <c r="T1172" i="5"/>
  <c r="AB1173" i="5"/>
  <c r="S1173" i="5"/>
  <c r="AB1177" i="5"/>
  <c r="S1177" i="5"/>
  <c r="AB1181" i="5"/>
  <c r="S1181" i="5"/>
  <c r="AB1185" i="5"/>
  <c r="S1185" i="5"/>
  <c r="AB1189" i="5"/>
  <c r="S1189" i="5"/>
  <c r="AB1193" i="5"/>
  <c r="S1193" i="5"/>
  <c r="AB1197" i="5"/>
  <c r="S1197" i="5"/>
  <c r="AB1201" i="5"/>
  <c r="S1201" i="5"/>
  <c r="AB1205" i="5"/>
  <c r="S1205" i="5"/>
  <c r="AB1209" i="5"/>
  <c r="S1209" i="5"/>
  <c r="AB1213" i="5"/>
  <c r="S1213" i="5"/>
  <c r="AB1217" i="5"/>
  <c r="S1217" i="5"/>
  <c r="AB1221" i="5"/>
  <c r="S1221" i="5"/>
  <c r="AB1225" i="5"/>
  <c r="S1225" i="5"/>
  <c r="AB1229" i="5"/>
  <c r="S1229" i="5"/>
  <c r="AB1233" i="5"/>
  <c r="S1233" i="5"/>
  <c r="AB1237" i="5"/>
  <c r="S1237" i="5"/>
  <c r="AB1241" i="5"/>
  <c r="S1241" i="5"/>
  <c r="AB1245" i="5"/>
  <c r="S1245" i="5"/>
  <c r="AB1249" i="5"/>
  <c r="S1249" i="5"/>
  <c r="AB1253" i="5"/>
  <c r="S1253" i="5"/>
  <c r="AB1257" i="5"/>
  <c r="S1257" i="5"/>
  <c r="AB1261" i="5"/>
  <c r="S1261" i="5"/>
  <c r="AB1265" i="5"/>
  <c r="S1265" i="5"/>
  <c r="AB1269" i="5"/>
  <c r="S1269" i="5"/>
  <c r="AB1273" i="5"/>
  <c r="S1273" i="5"/>
  <c r="AB1277" i="5"/>
  <c r="S1277" i="5"/>
  <c r="AB1281" i="5"/>
  <c r="S1281" i="5"/>
  <c r="AB1285" i="5"/>
  <c r="S1285" i="5"/>
  <c r="AB1289" i="5"/>
  <c r="S1289" i="5"/>
  <c r="AB1293" i="5"/>
  <c r="S1293" i="5"/>
  <c r="AB1297" i="5"/>
  <c r="S1297" i="5"/>
  <c r="AB1301" i="5"/>
  <c r="S1301" i="5"/>
  <c r="AB1305" i="5"/>
  <c r="S1305" i="5"/>
  <c r="AB1309" i="5"/>
  <c r="S1309" i="5"/>
  <c r="AB1313" i="5"/>
  <c r="S1313" i="5"/>
  <c r="AB1317" i="5"/>
  <c r="S1317" i="5"/>
  <c r="AB1321" i="5"/>
  <c r="S1321" i="5"/>
  <c r="AB1325" i="5"/>
  <c r="S1325" i="5"/>
  <c r="AB1329" i="5"/>
  <c r="S1329" i="5"/>
  <c r="AB1333" i="5"/>
  <c r="S1333" i="5"/>
  <c r="AB1337" i="5"/>
  <c r="S1337" i="5"/>
  <c r="AB1341" i="5"/>
  <c r="S1341" i="5"/>
  <c r="AB1345" i="5"/>
  <c r="S1345" i="5"/>
  <c r="AB1349" i="5"/>
  <c r="S1349" i="5"/>
  <c r="J1358" i="5"/>
  <c r="F1358" i="5"/>
  <c r="H1358" i="5"/>
  <c r="E1358" i="5"/>
  <c r="X1358" i="5" s="1"/>
  <c r="G1358" i="5"/>
  <c r="I1358" i="5"/>
  <c r="AB1364" i="5"/>
  <c r="S1364" i="5"/>
  <c r="T1364" i="5"/>
  <c r="G1433" i="5"/>
  <c r="AB1433" i="5"/>
  <c r="G1449" i="5"/>
  <c r="AB1449" i="5"/>
  <c r="G1465" i="5"/>
  <c r="AB1465" i="5"/>
  <c r="AB1481" i="5"/>
  <c r="AB1497"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I781" i="5"/>
  <c r="T784" i="5"/>
  <c r="I785" i="5"/>
  <c r="T788" i="5"/>
  <c r="I789" i="5"/>
  <c r="T792" i="5"/>
  <c r="T796" i="5"/>
  <c r="T800" i="5"/>
  <c r="T804" i="5"/>
  <c r="I805" i="5"/>
  <c r="T808" i="5"/>
  <c r="T812" i="5"/>
  <c r="I813" i="5"/>
  <c r="T816" i="5"/>
  <c r="I817" i="5"/>
  <c r="T820" i="5"/>
  <c r="I821" i="5"/>
  <c r="T824" i="5"/>
  <c r="T828" i="5"/>
  <c r="T832" i="5"/>
  <c r="I833" i="5"/>
  <c r="T836" i="5"/>
  <c r="T840" i="5"/>
  <c r="I841" i="5"/>
  <c r="T844" i="5"/>
  <c r="T848" i="5"/>
  <c r="T852" i="5"/>
  <c r="I853" i="5"/>
  <c r="T856" i="5"/>
  <c r="T860" i="5"/>
  <c r="I861" i="5"/>
  <c r="T864" i="5"/>
  <c r="T868" i="5"/>
  <c r="T872" i="5"/>
  <c r="I873" i="5"/>
  <c r="T876" i="5"/>
  <c r="I877" i="5"/>
  <c r="T880" i="5"/>
  <c r="I881" i="5"/>
  <c r="T884" i="5"/>
  <c r="T888" i="5"/>
  <c r="T892" i="5"/>
  <c r="T896" i="5"/>
  <c r="T900" i="5"/>
  <c r="I901" i="5"/>
  <c r="T904" i="5"/>
  <c r="I905" i="5"/>
  <c r="T908" i="5"/>
  <c r="I909" i="5"/>
  <c r="T912" i="5"/>
  <c r="I913" i="5"/>
  <c r="T916" i="5"/>
  <c r="T920" i="5"/>
  <c r="T924" i="5"/>
  <c r="I925" i="5"/>
  <c r="T928" i="5"/>
  <c r="T932" i="5"/>
  <c r="I933" i="5"/>
  <c r="T936" i="5"/>
  <c r="I937" i="5"/>
  <c r="T940" i="5"/>
  <c r="I941" i="5"/>
  <c r="T944" i="5"/>
  <c r="T948" i="5"/>
  <c r="T952" i="5"/>
  <c r="I953" i="5"/>
  <c r="T956" i="5"/>
  <c r="T960" i="5"/>
  <c r="I961" i="5"/>
  <c r="T1173" i="5"/>
  <c r="T1177" i="5"/>
  <c r="T1181" i="5"/>
  <c r="T1185" i="5"/>
  <c r="T1189" i="5"/>
  <c r="T1193" i="5"/>
  <c r="T1197" i="5"/>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T1305" i="5"/>
  <c r="T1309" i="5"/>
  <c r="T1313" i="5"/>
  <c r="T1317" i="5"/>
  <c r="T1321" i="5"/>
  <c r="T1325" i="5"/>
  <c r="T1329" i="5"/>
  <c r="T1333" i="5"/>
  <c r="T1337" i="5"/>
  <c r="T1341" i="5"/>
  <c r="T1345" i="5"/>
  <c r="T1349" i="5"/>
  <c r="V965" i="5"/>
  <c r="E965" i="5" s="1"/>
  <c r="X965" i="5" s="1"/>
  <c r="V967" i="5"/>
  <c r="J967" i="5" s="1"/>
  <c r="V969" i="5"/>
  <c r="F969" i="5" s="1"/>
  <c r="V971" i="5"/>
  <c r="G971" i="5" s="1"/>
  <c r="V973" i="5"/>
  <c r="V975" i="5"/>
  <c r="V977" i="5"/>
  <c r="H977" i="5" s="1"/>
  <c r="V979" i="5"/>
  <c r="V981" i="5"/>
  <c r="G981" i="5" s="1"/>
  <c r="V983" i="5"/>
  <c r="V985" i="5"/>
  <c r="F985" i="5" s="1"/>
  <c r="V987" i="5"/>
  <c r="G987" i="5" s="1"/>
  <c r="V989" i="5"/>
  <c r="E989" i="5" s="1"/>
  <c r="X989" i="5" s="1"/>
  <c r="V991" i="5"/>
  <c r="J991" i="5" s="1"/>
  <c r="V993" i="5"/>
  <c r="E993" i="5" s="1"/>
  <c r="X993" i="5" s="1"/>
  <c r="V995" i="5"/>
  <c r="V997" i="5"/>
  <c r="J997" i="5" s="1"/>
  <c r="V999" i="5"/>
  <c r="V1001" i="5"/>
  <c r="I1001" i="5" s="1"/>
  <c r="V1003" i="5"/>
  <c r="G1003" i="5" s="1"/>
  <c r="V1005" i="5"/>
  <c r="H1005" i="5" s="1"/>
  <c r="V1007" i="5"/>
  <c r="E1007" i="5" s="1"/>
  <c r="X1007" i="5" s="1"/>
  <c r="V1009" i="5"/>
  <c r="E1009" i="5" s="1"/>
  <c r="X1009" i="5" s="1"/>
  <c r="V1011" i="5"/>
  <c r="V1013" i="5"/>
  <c r="G1013" i="5" s="1"/>
  <c r="V1015" i="5"/>
  <c r="R1015" i="5" s="1"/>
  <c r="V1017" i="5"/>
  <c r="I1017" i="5" s="1"/>
  <c r="V1019" i="5"/>
  <c r="G1019" i="5" s="1"/>
  <c r="V1021" i="5"/>
  <c r="V1023" i="5"/>
  <c r="J1023" i="5" s="1"/>
  <c r="V1025" i="5"/>
  <c r="J1025" i="5" s="1"/>
  <c r="V1027" i="5"/>
  <c r="V1029" i="5"/>
  <c r="G1029" i="5" s="1"/>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E1063" i="5" s="1"/>
  <c r="X1063" i="5" s="1"/>
  <c r="V1065" i="5"/>
  <c r="H1065" i="5" s="1"/>
  <c r="V1067" i="5"/>
  <c r="G1067" i="5" s="1"/>
  <c r="V1069" i="5"/>
  <c r="V1071" i="5"/>
  <c r="V1073" i="5"/>
  <c r="F1073" i="5" s="1"/>
  <c r="V1075" i="5"/>
  <c r="V1077" i="5"/>
  <c r="G1077" i="5" s="1"/>
  <c r="V1079" i="5"/>
  <c r="V1081" i="5"/>
  <c r="J1081" i="5" s="1"/>
  <c r="V1083" i="5"/>
  <c r="G1083" i="5" s="1"/>
  <c r="V1085" i="5"/>
  <c r="H1085" i="5" s="1"/>
  <c r="J1087" i="5"/>
  <c r="F1087" i="5"/>
  <c r="R1087" i="5"/>
  <c r="H1087" i="5"/>
  <c r="J1091" i="5"/>
  <c r="F1091" i="5"/>
  <c r="R1091" i="5"/>
  <c r="H1091" i="5"/>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3" i="5"/>
  <c r="F1123" i="5"/>
  <c r="R1123" i="5"/>
  <c r="H1123" i="5"/>
  <c r="J1127" i="5"/>
  <c r="F1127" i="5"/>
  <c r="R1127" i="5"/>
  <c r="H1127" i="5"/>
  <c r="J1131" i="5"/>
  <c r="F1131" i="5"/>
  <c r="R1131" i="5"/>
  <c r="H1131" i="5"/>
  <c r="J1135" i="5"/>
  <c r="F1135" i="5"/>
  <c r="R1135" i="5"/>
  <c r="H1135"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J1350" i="5"/>
  <c r="F1350" i="5"/>
  <c r="H1350" i="5"/>
  <c r="E1350" i="5"/>
  <c r="X1350" i="5" s="1"/>
  <c r="G1350" i="5"/>
  <c r="I1350" i="5"/>
  <c r="S1356" i="5"/>
  <c r="T1356" i="5"/>
  <c r="J1368" i="5"/>
  <c r="F1368" i="5"/>
  <c r="H1368" i="5"/>
  <c r="G1368" i="5"/>
  <c r="I1368" i="5"/>
  <c r="R1368" i="5"/>
  <c r="R1373" i="5"/>
  <c r="J1373" i="5"/>
  <c r="E1373" i="5"/>
  <c r="X1373" i="5" s="1"/>
  <c r="H1373" i="5"/>
  <c r="I1373"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R1397" i="5"/>
  <c r="J1397" i="5"/>
  <c r="E1397" i="5"/>
  <c r="X1397" i="5" s="1"/>
  <c r="H1397" i="5"/>
  <c r="I1397"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R1465" i="5"/>
  <c r="J1465" i="5"/>
  <c r="E1465" i="5"/>
  <c r="X1465" i="5" s="1"/>
  <c r="F1465" i="5"/>
  <c r="H1465" i="5"/>
  <c r="I1465" i="5"/>
  <c r="AB1542" i="5"/>
  <c r="S1542" i="5"/>
  <c r="T1542" i="5"/>
  <c r="AB1574" i="5"/>
  <c r="S1574" i="5"/>
  <c r="T1574" i="5"/>
  <c r="AB1606" i="5"/>
  <c r="S1606" i="5"/>
  <c r="T1606" i="5"/>
  <c r="AB1638" i="5"/>
  <c r="S1638" i="5"/>
  <c r="T1638" i="5"/>
  <c r="G669" i="5"/>
  <c r="G671" i="5"/>
  <c r="G673" i="5"/>
  <c r="G675" i="5"/>
  <c r="G679" i="5"/>
  <c r="G681" i="5"/>
  <c r="G683" i="5"/>
  <c r="G685" i="5"/>
  <c r="G687" i="5"/>
  <c r="G689" i="5"/>
  <c r="G691" i="5"/>
  <c r="G695" i="5"/>
  <c r="G697" i="5"/>
  <c r="G699" i="5"/>
  <c r="G701" i="5"/>
  <c r="G703" i="5"/>
  <c r="G705" i="5"/>
  <c r="G707" i="5"/>
  <c r="G711" i="5"/>
  <c r="G713" i="5"/>
  <c r="G715" i="5"/>
  <c r="G717" i="5"/>
  <c r="G719" i="5"/>
  <c r="G721" i="5"/>
  <c r="G723" i="5"/>
  <c r="G727" i="5"/>
  <c r="G729" i="5"/>
  <c r="G731" i="5"/>
  <c r="G733" i="5"/>
  <c r="G735" i="5"/>
  <c r="G737" i="5"/>
  <c r="G739" i="5"/>
  <c r="G743" i="5"/>
  <c r="G745" i="5"/>
  <c r="G747" i="5"/>
  <c r="G749" i="5"/>
  <c r="G751" i="5"/>
  <c r="G753" i="5"/>
  <c r="G755" i="5"/>
  <c r="G759" i="5"/>
  <c r="G761" i="5"/>
  <c r="G763" i="5"/>
  <c r="G765" i="5"/>
  <c r="G767" i="5"/>
  <c r="F768" i="5"/>
  <c r="R768" i="5"/>
  <c r="H773" i="5"/>
  <c r="F776" i="5"/>
  <c r="R776" i="5"/>
  <c r="H781" i="5"/>
  <c r="F784" i="5"/>
  <c r="R784" i="5"/>
  <c r="H785" i="5"/>
  <c r="H789" i="5"/>
  <c r="F792" i="5"/>
  <c r="R792" i="5"/>
  <c r="F800" i="5"/>
  <c r="R800" i="5"/>
  <c r="H805" i="5"/>
  <c r="F808" i="5"/>
  <c r="R808" i="5"/>
  <c r="H813" i="5"/>
  <c r="H821" i="5"/>
  <c r="F824" i="5"/>
  <c r="R824" i="5"/>
  <c r="F832" i="5"/>
  <c r="R832" i="5"/>
  <c r="H833" i="5"/>
  <c r="H841" i="5"/>
  <c r="F848" i="5"/>
  <c r="R848" i="5"/>
  <c r="H853" i="5"/>
  <c r="H861" i="5"/>
  <c r="F864" i="5"/>
  <c r="R864" i="5"/>
  <c r="F872" i="5"/>
  <c r="R872" i="5"/>
  <c r="H873" i="5"/>
  <c r="H877" i="5"/>
  <c r="R880" i="5"/>
  <c r="F888" i="5"/>
  <c r="R888" i="5"/>
  <c r="F896" i="5"/>
  <c r="R896" i="5"/>
  <c r="H901" i="5"/>
  <c r="H905" i="5"/>
  <c r="H909" i="5"/>
  <c r="F916" i="5"/>
  <c r="H917" i="5"/>
  <c r="R924" i="5"/>
  <c r="H925" i="5"/>
  <c r="F928" i="5"/>
  <c r="R928" i="5"/>
  <c r="H933" i="5"/>
  <c r="H937" i="5"/>
  <c r="F940" i="5"/>
  <c r="R940" i="5"/>
  <c r="H941" i="5"/>
  <c r="F944" i="5"/>
  <c r="R944" i="5"/>
  <c r="F952" i="5"/>
  <c r="R952" i="5"/>
  <c r="H953" i="5"/>
  <c r="H957" i="5"/>
  <c r="H961" i="5"/>
  <c r="R968" i="5"/>
  <c r="R970" i="5"/>
  <c r="R974" i="5"/>
  <c r="R976" i="5"/>
  <c r="R978" i="5"/>
  <c r="R982" i="5"/>
  <c r="R984" i="5"/>
  <c r="R990" i="5"/>
  <c r="R992" i="5"/>
  <c r="R994" i="5"/>
  <c r="R996" i="5"/>
  <c r="R998" i="5"/>
  <c r="R1000" i="5"/>
  <c r="R1002" i="5"/>
  <c r="R1006" i="5"/>
  <c r="R1008" i="5"/>
  <c r="R1010" i="5"/>
  <c r="R1014" i="5"/>
  <c r="R1016" i="5"/>
  <c r="R1022" i="5"/>
  <c r="R1024" i="5"/>
  <c r="R1034" i="5"/>
  <c r="R1040" i="5"/>
  <c r="R1042" i="5"/>
  <c r="R1046" i="5"/>
  <c r="R1048" i="5"/>
  <c r="R1050" i="5"/>
  <c r="R1054" i="5"/>
  <c r="R1056" i="5"/>
  <c r="R1058" i="5"/>
  <c r="R1060" i="5"/>
  <c r="R1062" i="5"/>
  <c r="R1064" i="5"/>
  <c r="R1066" i="5"/>
  <c r="R1070" i="5"/>
  <c r="R1072" i="5"/>
  <c r="R1074" i="5"/>
  <c r="R1078" i="5"/>
  <c r="R1080" i="5"/>
  <c r="R1084" i="5"/>
  <c r="I1093" i="5"/>
  <c r="I1097" i="5"/>
  <c r="I1105" i="5"/>
  <c r="I1109" i="5"/>
  <c r="I1113" i="5"/>
  <c r="I1117" i="5"/>
  <c r="I1121" i="5"/>
  <c r="I1125" i="5"/>
  <c r="I1129" i="5"/>
  <c r="I1133" i="5"/>
  <c r="I1137" i="5"/>
  <c r="I1141" i="5"/>
  <c r="I1145" i="5"/>
  <c r="I1149" i="5"/>
  <c r="I1153" i="5"/>
  <c r="I1157" i="5"/>
  <c r="I1161" i="5"/>
  <c r="I1165" i="5"/>
  <c r="S1172" i="5"/>
  <c r="V1481" i="5"/>
  <c r="V1497" i="5"/>
  <c r="V1513" i="5"/>
  <c r="AB1350" i="5"/>
  <c r="S1350" i="5"/>
  <c r="AB1351" i="5"/>
  <c r="S1351" i="5"/>
  <c r="J1352" i="5"/>
  <c r="F1352" i="5"/>
  <c r="H1352" i="5"/>
  <c r="AB1358" i="5"/>
  <c r="S1358" i="5"/>
  <c r="AB1359" i="5"/>
  <c r="S1359" i="5"/>
  <c r="J1360" i="5"/>
  <c r="F1360" i="5"/>
  <c r="H1360" i="5"/>
  <c r="AB1366" i="5"/>
  <c r="S1366" i="5"/>
  <c r="AB1367" i="5"/>
  <c r="S1367" i="5"/>
  <c r="G1369" i="5"/>
  <c r="AB1369" i="5"/>
  <c r="T1372" i="5"/>
  <c r="S1372" i="5"/>
  <c r="G1373" i="5"/>
  <c r="AB1373" i="5"/>
  <c r="T1376" i="5"/>
  <c r="S1376" i="5"/>
  <c r="G1377" i="5"/>
  <c r="AB1377" i="5"/>
  <c r="T1380" i="5"/>
  <c r="S1380" i="5"/>
  <c r="G1381" i="5"/>
  <c r="AB1381" i="5"/>
  <c r="T1384" i="5"/>
  <c r="S1384" i="5"/>
  <c r="G1385" i="5"/>
  <c r="AB1385" i="5"/>
  <c r="T1388" i="5"/>
  <c r="S1388" i="5"/>
  <c r="G1389" i="5"/>
  <c r="AB1389" i="5"/>
  <c r="T1392" i="5"/>
  <c r="S1392" i="5"/>
  <c r="AB1393" i="5"/>
  <c r="T1396" i="5"/>
  <c r="S1396" i="5"/>
  <c r="G1397" i="5"/>
  <c r="AB1397" i="5"/>
  <c r="T1400" i="5"/>
  <c r="S1400" i="5"/>
  <c r="G1401" i="5"/>
  <c r="AB1401" i="5"/>
  <c r="T1404" i="5"/>
  <c r="S1404" i="5"/>
  <c r="G1405" i="5"/>
  <c r="AB1405" i="5"/>
  <c r="T1408" i="5"/>
  <c r="S1408" i="5"/>
  <c r="G1409" i="5"/>
  <c r="AB1409" i="5"/>
  <c r="T1412" i="5"/>
  <c r="S1412" i="5"/>
  <c r="G1413" i="5"/>
  <c r="AB1413" i="5"/>
  <c r="T1416" i="5"/>
  <c r="S1416" i="5"/>
  <c r="G1417" i="5"/>
  <c r="AB1417" i="5"/>
  <c r="T1420" i="5"/>
  <c r="S1420" i="5"/>
  <c r="G1421" i="5"/>
  <c r="AB1421" i="5"/>
  <c r="T1424" i="5"/>
  <c r="S1424" i="5"/>
  <c r="G1425" i="5"/>
  <c r="AB1425" i="5"/>
  <c r="T1432" i="5"/>
  <c r="AB1432" i="5"/>
  <c r="S1432" i="5"/>
  <c r="T1440" i="5"/>
  <c r="AB1440" i="5"/>
  <c r="S1440" i="5"/>
  <c r="T1448" i="5"/>
  <c r="AB1448" i="5"/>
  <c r="S1448" i="5"/>
  <c r="T1456" i="5"/>
  <c r="AB1456" i="5"/>
  <c r="S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28" i="5"/>
  <c r="S1528" i="5"/>
  <c r="T1528" i="5"/>
  <c r="AB1536" i="5"/>
  <c r="S1536" i="5"/>
  <c r="T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24" i="5"/>
  <c r="S1624" i="5"/>
  <c r="T1624" i="5"/>
  <c r="AB1632" i="5"/>
  <c r="S1632" i="5"/>
  <c r="T1632" i="5"/>
  <c r="AB1640" i="5"/>
  <c r="S1640" i="5"/>
  <c r="T1640" i="5"/>
  <c r="AB1648" i="5"/>
  <c r="S1648" i="5"/>
  <c r="T1648" i="5"/>
  <c r="AB1656" i="5"/>
  <c r="S1656" i="5"/>
  <c r="T1656" i="5"/>
  <c r="V1665" i="5"/>
  <c r="G1665" i="5" s="1"/>
  <c r="V1681" i="5"/>
  <c r="V1697" i="5"/>
  <c r="G1697" i="5" s="1"/>
  <c r="G1700" i="5"/>
  <c r="H1700" i="5"/>
  <c r="E1700" i="5"/>
  <c r="X1700" i="5" s="1"/>
  <c r="J1700" i="5"/>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T1174" i="5"/>
  <c r="T1178" i="5"/>
  <c r="T1182" i="5"/>
  <c r="T1186" i="5"/>
  <c r="T1190" i="5"/>
  <c r="T1194" i="5"/>
  <c r="T1198" i="5"/>
  <c r="T1202" i="5"/>
  <c r="T1206"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J1176" i="5"/>
  <c r="F1176" i="5"/>
  <c r="AB1179" i="5"/>
  <c r="S1179" i="5"/>
  <c r="AB1183" i="5"/>
  <c r="S1183" i="5"/>
  <c r="J1184" i="5"/>
  <c r="F1184" i="5"/>
  <c r="AB1187" i="5"/>
  <c r="S1187" i="5"/>
  <c r="AB1191" i="5"/>
  <c r="S1191" i="5"/>
  <c r="F1192" i="5"/>
  <c r="AB1195" i="5"/>
  <c r="S1195"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AB1223" i="5"/>
  <c r="S1223" i="5"/>
  <c r="J1224" i="5"/>
  <c r="F1224" i="5"/>
  <c r="AB1227" i="5"/>
  <c r="S1227" i="5"/>
  <c r="AB1231" i="5"/>
  <c r="S1231" i="5"/>
  <c r="J1232" i="5"/>
  <c r="F1232" i="5"/>
  <c r="AB1235" i="5"/>
  <c r="S1235" i="5"/>
  <c r="AB1239" i="5"/>
  <c r="S1239" i="5"/>
  <c r="F1240" i="5"/>
  <c r="AB1243" i="5"/>
  <c r="S1243" i="5"/>
  <c r="AB1247" i="5"/>
  <c r="S1247" i="5"/>
  <c r="AB1251" i="5"/>
  <c r="S1251" i="5"/>
  <c r="J1252" i="5"/>
  <c r="AB1255" i="5"/>
  <c r="S1255" i="5"/>
  <c r="J1256" i="5"/>
  <c r="F1256" i="5"/>
  <c r="AB1259" i="5"/>
  <c r="S1259" i="5"/>
  <c r="AB1263" i="5"/>
  <c r="S1263" i="5"/>
  <c r="J1264" i="5"/>
  <c r="F1264" i="5"/>
  <c r="AB1267" i="5"/>
  <c r="S1267" i="5"/>
  <c r="J1268" i="5"/>
  <c r="AB1271" i="5"/>
  <c r="S1271" i="5"/>
  <c r="J1272" i="5"/>
  <c r="F1272" i="5"/>
  <c r="AB1275" i="5"/>
  <c r="S1275"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J1312" i="5"/>
  <c r="F1312" i="5"/>
  <c r="AB1315" i="5"/>
  <c r="S1315" i="5"/>
  <c r="AB1319" i="5"/>
  <c r="S1319" i="5"/>
  <c r="J1320" i="5"/>
  <c r="F1320" i="5"/>
  <c r="AB1323" i="5"/>
  <c r="S1323" i="5"/>
  <c r="AB1327" i="5"/>
  <c r="S1327" i="5"/>
  <c r="J1328" i="5"/>
  <c r="F1328" i="5"/>
  <c r="AB1331" i="5"/>
  <c r="S1331" i="5"/>
  <c r="AB1335" i="5"/>
  <c r="S1335" i="5"/>
  <c r="F1336" i="5"/>
  <c r="AB1339" i="5"/>
  <c r="S1339" i="5"/>
  <c r="J1340" i="5"/>
  <c r="F1340"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R1379" i="5"/>
  <c r="H1379" i="5"/>
  <c r="J1379" i="5"/>
  <c r="E1379" i="5"/>
  <c r="X1379" i="5" s="1"/>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R1399" i="5"/>
  <c r="H1399" i="5"/>
  <c r="J1399" i="5"/>
  <c r="E1399" i="5"/>
  <c r="X1399" i="5" s="1"/>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19" i="5"/>
  <c r="H1419" i="5"/>
  <c r="J1419" i="5"/>
  <c r="E1419" i="5"/>
  <c r="X1419" i="5" s="1"/>
  <c r="R1423" i="5"/>
  <c r="H1423" i="5"/>
  <c r="J1423" i="5"/>
  <c r="E1423" i="5"/>
  <c r="X1423" i="5" s="1"/>
  <c r="AB1429" i="5"/>
  <c r="I1432" i="5"/>
  <c r="E1432" i="5"/>
  <c r="X1432" i="5" s="1"/>
  <c r="J1432" i="5"/>
  <c r="R1432" i="5"/>
  <c r="F1432" i="5"/>
  <c r="G1432" i="5"/>
  <c r="AB1437" i="5"/>
  <c r="I1440" i="5"/>
  <c r="E1440" i="5"/>
  <c r="X1440" i="5" s="1"/>
  <c r="J1440" i="5"/>
  <c r="R1440" i="5"/>
  <c r="F1440" i="5"/>
  <c r="G1440" i="5"/>
  <c r="AB1445" i="5"/>
  <c r="I1448" i="5"/>
  <c r="E1448" i="5"/>
  <c r="X1448" i="5" s="1"/>
  <c r="J1448" i="5"/>
  <c r="R1448" i="5"/>
  <c r="F1448" i="5"/>
  <c r="G1448" i="5"/>
  <c r="AB1453" i="5"/>
  <c r="I1456" i="5"/>
  <c r="E1456" i="5"/>
  <c r="X1456" i="5" s="1"/>
  <c r="J1456" i="5"/>
  <c r="R1456" i="5"/>
  <c r="F1456" i="5"/>
  <c r="G1456"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54" i="5"/>
  <c r="S1554" i="5"/>
  <c r="T1554" i="5"/>
  <c r="AB1562" i="5"/>
  <c r="S1562" i="5"/>
  <c r="T1562"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AB1650" i="5"/>
  <c r="S1650" i="5"/>
  <c r="T1650" i="5"/>
  <c r="S1996" i="5"/>
  <c r="T1996" i="5"/>
  <c r="AB2012" i="5"/>
  <c r="S2012" i="5"/>
  <c r="T2012" i="5"/>
  <c r="AB2028" i="5"/>
  <c r="S2028" i="5"/>
  <c r="T2028" i="5"/>
  <c r="E1086" i="5"/>
  <c r="X1086" i="5" s="1"/>
  <c r="I1086" i="5"/>
  <c r="G1087" i="5"/>
  <c r="E1088" i="5"/>
  <c r="X1088" i="5" s="1"/>
  <c r="I1088" i="5"/>
  <c r="G1089" i="5"/>
  <c r="E1090" i="5"/>
  <c r="X1090" i="5" s="1"/>
  <c r="I1090" i="5"/>
  <c r="G1091" i="5"/>
  <c r="E1092" i="5"/>
  <c r="X1092" i="5" s="1"/>
  <c r="I1092" i="5"/>
  <c r="G1093" i="5"/>
  <c r="E1094" i="5"/>
  <c r="X1094" i="5" s="1"/>
  <c r="I1094" i="5"/>
  <c r="G1095" i="5"/>
  <c r="G1097" i="5"/>
  <c r="E1098" i="5"/>
  <c r="X1098" i="5" s="1"/>
  <c r="I1098" i="5"/>
  <c r="G1099" i="5"/>
  <c r="G1101" i="5"/>
  <c r="E1102" i="5"/>
  <c r="X1102" i="5" s="1"/>
  <c r="I1102" i="5"/>
  <c r="G1103" i="5"/>
  <c r="G1105" i="5"/>
  <c r="G1107" i="5"/>
  <c r="I1108" i="5"/>
  <c r="G1109" i="5"/>
  <c r="E1110" i="5"/>
  <c r="X1110" i="5" s="1"/>
  <c r="I1110" i="5"/>
  <c r="G1111" i="5"/>
  <c r="E1112" i="5"/>
  <c r="X1112" i="5" s="1"/>
  <c r="I1112" i="5"/>
  <c r="G1113" i="5"/>
  <c r="E1114" i="5"/>
  <c r="X1114" i="5" s="1"/>
  <c r="I1114" i="5"/>
  <c r="G1115" i="5"/>
  <c r="G1117" i="5"/>
  <c r="E1118" i="5"/>
  <c r="X1118" i="5" s="1"/>
  <c r="I1118" i="5"/>
  <c r="E1120" i="5"/>
  <c r="X1120" i="5" s="1"/>
  <c r="I1120" i="5"/>
  <c r="G1121" i="5"/>
  <c r="G1123" i="5"/>
  <c r="G1125" i="5"/>
  <c r="E1126" i="5"/>
  <c r="X1126" i="5" s="1"/>
  <c r="I1126" i="5"/>
  <c r="G1127" i="5"/>
  <c r="G1129" i="5"/>
  <c r="E1130" i="5"/>
  <c r="X1130" i="5" s="1"/>
  <c r="I1130" i="5"/>
  <c r="G1131" i="5"/>
  <c r="I1132" i="5"/>
  <c r="G1133" i="5"/>
  <c r="E1134" i="5"/>
  <c r="X1134" i="5" s="1"/>
  <c r="I1134" i="5"/>
  <c r="G1135" i="5"/>
  <c r="E1136" i="5"/>
  <c r="X1136" i="5" s="1"/>
  <c r="I1136" i="5"/>
  <c r="G1137" i="5"/>
  <c r="E1138" i="5"/>
  <c r="X1138" i="5" s="1"/>
  <c r="I1138" i="5"/>
  <c r="G1139" i="5"/>
  <c r="E1140" i="5"/>
  <c r="X1140" i="5" s="1"/>
  <c r="I1140" i="5"/>
  <c r="G1141" i="5"/>
  <c r="G1143" i="5"/>
  <c r="E1144" i="5"/>
  <c r="X1144" i="5" s="1"/>
  <c r="I1144" i="5"/>
  <c r="G1145" i="5"/>
  <c r="E1146" i="5"/>
  <c r="X1146" i="5" s="1"/>
  <c r="I1146" i="5"/>
  <c r="G1147" i="5"/>
  <c r="G1149" i="5"/>
  <c r="E1150" i="5"/>
  <c r="X1150" i="5" s="1"/>
  <c r="I1150" i="5"/>
  <c r="G1151" i="5"/>
  <c r="E1152" i="5"/>
  <c r="X1152" i="5" s="1"/>
  <c r="I1152" i="5"/>
  <c r="G1153" i="5"/>
  <c r="E1154" i="5"/>
  <c r="X1154" i="5" s="1"/>
  <c r="I1154" i="5"/>
  <c r="E1156" i="5"/>
  <c r="X1156" i="5" s="1"/>
  <c r="I1156" i="5"/>
  <c r="G1157" i="5"/>
  <c r="E1158" i="5"/>
  <c r="X1158" i="5" s="1"/>
  <c r="I1158" i="5"/>
  <c r="G1159" i="5"/>
  <c r="E1160" i="5"/>
  <c r="X1160" i="5" s="1"/>
  <c r="I1160" i="5"/>
  <c r="G1161" i="5"/>
  <c r="E1162" i="5"/>
  <c r="X1162" i="5" s="1"/>
  <c r="I1162" i="5"/>
  <c r="G1163" i="5"/>
  <c r="E1164" i="5"/>
  <c r="X1164" i="5" s="1"/>
  <c r="G1165" i="5"/>
  <c r="G1167" i="5"/>
  <c r="G1169" i="5"/>
  <c r="G1171" i="5"/>
  <c r="S1174" i="5"/>
  <c r="G1175" i="5"/>
  <c r="T1175" i="5"/>
  <c r="I1176" i="5"/>
  <c r="S1178" i="5"/>
  <c r="G1179" i="5"/>
  <c r="T1179" i="5"/>
  <c r="S1182" i="5"/>
  <c r="G1183" i="5"/>
  <c r="T1183" i="5"/>
  <c r="I1184" i="5"/>
  <c r="S1186" i="5"/>
  <c r="G1187" i="5"/>
  <c r="T1187" i="5"/>
  <c r="S1190" i="5"/>
  <c r="G1191" i="5"/>
  <c r="T1191" i="5"/>
  <c r="S1194" i="5"/>
  <c r="G1195" i="5"/>
  <c r="T1195" i="5"/>
  <c r="I1196" i="5"/>
  <c r="S1198" i="5"/>
  <c r="T1199" i="5"/>
  <c r="I1200" i="5"/>
  <c r="S1202" i="5"/>
  <c r="G1203" i="5"/>
  <c r="T1203" i="5"/>
  <c r="I1204" i="5"/>
  <c r="S1206" i="5"/>
  <c r="G1207" i="5"/>
  <c r="T1207" i="5"/>
  <c r="I1208" i="5"/>
  <c r="S1210" i="5"/>
  <c r="G1211" i="5"/>
  <c r="T1211" i="5"/>
  <c r="S1214" i="5"/>
  <c r="G1215" i="5"/>
  <c r="T1215" i="5"/>
  <c r="S1218" i="5"/>
  <c r="G1219" i="5"/>
  <c r="T1219" i="5"/>
  <c r="S1222" i="5"/>
  <c r="T1223" i="5"/>
  <c r="I1224" i="5"/>
  <c r="S1226" i="5"/>
  <c r="G1227" i="5"/>
  <c r="T1227" i="5"/>
  <c r="S1230" i="5"/>
  <c r="G1231" i="5"/>
  <c r="T1231" i="5"/>
  <c r="I1232" i="5"/>
  <c r="S1234" i="5"/>
  <c r="G1235" i="5"/>
  <c r="T1235" i="5"/>
  <c r="S1238" i="5"/>
  <c r="G1239" i="5"/>
  <c r="T1239" i="5"/>
  <c r="S1242" i="5"/>
  <c r="G1243" i="5"/>
  <c r="T1243" i="5"/>
  <c r="S1246" i="5"/>
  <c r="G1247" i="5"/>
  <c r="T1247" i="5"/>
  <c r="S1250" i="5"/>
  <c r="G1251" i="5"/>
  <c r="T1251" i="5"/>
  <c r="I1252" i="5"/>
  <c r="S1254" i="5"/>
  <c r="G1255" i="5"/>
  <c r="T1255" i="5"/>
  <c r="I1256" i="5"/>
  <c r="S1258" i="5"/>
  <c r="G1259" i="5"/>
  <c r="T1259" i="5"/>
  <c r="S1262" i="5"/>
  <c r="G1263" i="5"/>
  <c r="T1263" i="5"/>
  <c r="I1264" i="5"/>
  <c r="S1266" i="5"/>
  <c r="G1267" i="5"/>
  <c r="T1267" i="5"/>
  <c r="I1268" i="5"/>
  <c r="S1270" i="5"/>
  <c r="G1271" i="5"/>
  <c r="T1271" i="5"/>
  <c r="I1272" i="5"/>
  <c r="S1274" i="5"/>
  <c r="T1275" i="5"/>
  <c r="S1278" i="5"/>
  <c r="G1279" i="5"/>
  <c r="T1279" i="5"/>
  <c r="I1280" i="5"/>
  <c r="S1282"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I1308" i="5"/>
  <c r="S1310" i="5"/>
  <c r="G1311" i="5"/>
  <c r="T1311" i="5"/>
  <c r="I1312" i="5"/>
  <c r="S1314" i="5"/>
  <c r="G1315" i="5"/>
  <c r="T1315" i="5"/>
  <c r="S1318" i="5"/>
  <c r="G1319" i="5"/>
  <c r="T1319" i="5"/>
  <c r="I1320" i="5"/>
  <c r="S1322" i="5"/>
  <c r="G1323" i="5"/>
  <c r="T1323" i="5"/>
  <c r="S1326" i="5"/>
  <c r="G1327" i="5"/>
  <c r="T1327" i="5"/>
  <c r="I1328" i="5"/>
  <c r="S1330" i="5"/>
  <c r="G1331" i="5"/>
  <c r="T1331" i="5"/>
  <c r="S1334" i="5"/>
  <c r="G1335" i="5"/>
  <c r="T1335" i="5"/>
  <c r="I1336" i="5"/>
  <c r="S1338" i="5"/>
  <c r="G1339" i="5"/>
  <c r="T1339" i="5"/>
  <c r="I1340" i="5"/>
  <c r="S1342" i="5"/>
  <c r="G1343" i="5"/>
  <c r="T1343" i="5"/>
  <c r="I1344" i="5"/>
  <c r="S1346" i="5"/>
  <c r="G1347" i="5"/>
  <c r="T1347" i="5"/>
  <c r="I1352" i="5"/>
  <c r="T1353" i="5"/>
  <c r="R1354" i="5"/>
  <c r="I1360" i="5"/>
  <c r="T1361" i="5"/>
  <c r="R1362" i="5"/>
  <c r="V1429" i="5"/>
  <c r="H1429" i="5" s="1"/>
  <c r="V1437" i="5"/>
  <c r="E1437" i="5" s="1"/>
  <c r="X1437" i="5" s="1"/>
  <c r="V1445" i="5"/>
  <c r="G1445" i="5" s="1"/>
  <c r="V1453" i="5"/>
  <c r="I1453" i="5" s="1"/>
  <c r="V1461" i="5"/>
  <c r="H1461" i="5" s="1"/>
  <c r="V1469" i="5"/>
  <c r="G1469" i="5" s="1"/>
  <c r="V1477" i="5"/>
  <c r="E1477" i="5" s="1"/>
  <c r="X1477" i="5" s="1"/>
  <c r="V1485" i="5"/>
  <c r="V1493" i="5"/>
  <c r="H1493" i="5" s="1"/>
  <c r="V1501" i="5"/>
  <c r="H1501" i="5" s="1"/>
  <c r="V1509" i="5"/>
  <c r="G1509" i="5" s="1"/>
  <c r="V1517" i="5"/>
  <c r="G1517" i="5" s="1"/>
  <c r="AB1354" i="5"/>
  <c r="S1354" i="5"/>
  <c r="AB1355" i="5"/>
  <c r="S1355" i="5"/>
  <c r="AB1362" i="5"/>
  <c r="S1362" i="5"/>
  <c r="AB1363" i="5"/>
  <c r="S1363" i="5"/>
  <c r="J1364" i="5"/>
  <c r="F1364" i="5"/>
  <c r="H1364" i="5"/>
  <c r="T1370" i="5"/>
  <c r="S1370" i="5"/>
  <c r="G1371" i="5"/>
  <c r="AB1371" i="5"/>
  <c r="T1374" i="5"/>
  <c r="S1374" i="5"/>
  <c r="G1375" i="5"/>
  <c r="AB1375" i="5"/>
  <c r="T1378" i="5"/>
  <c r="S1378" i="5"/>
  <c r="G1379" i="5"/>
  <c r="AB1379" i="5"/>
  <c r="T1382" i="5"/>
  <c r="S1382" i="5"/>
  <c r="G1383" i="5"/>
  <c r="AB1383" i="5"/>
  <c r="T1386" i="5"/>
  <c r="S1386" i="5"/>
  <c r="G1387" i="5"/>
  <c r="AB1387" i="5"/>
  <c r="T1390" i="5"/>
  <c r="S1390" i="5"/>
  <c r="G1391" i="5"/>
  <c r="AB1391" i="5"/>
  <c r="T1394" i="5"/>
  <c r="S1394" i="5"/>
  <c r="G1395" i="5"/>
  <c r="AB1395" i="5"/>
  <c r="T1398" i="5"/>
  <c r="S1398" i="5"/>
  <c r="G1399" i="5"/>
  <c r="AB1399" i="5"/>
  <c r="T1402" i="5"/>
  <c r="S1402" i="5"/>
  <c r="G1403" i="5"/>
  <c r="AB1403" i="5"/>
  <c r="T1406" i="5"/>
  <c r="S1406" i="5"/>
  <c r="G1407" i="5"/>
  <c r="AB1407" i="5"/>
  <c r="T1410" i="5"/>
  <c r="S1410" i="5"/>
  <c r="G1411" i="5"/>
  <c r="AB1411" i="5"/>
  <c r="T1414" i="5"/>
  <c r="S1414" i="5"/>
  <c r="G1415" i="5"/>
  <c r="AB1415" i="5"/>
  <c r="T1418" i="5"/>
  <c r="S1418" i="5"/>
  <c r="G1419" i="5"/>
  <c r="AB1419" i="5"/>
  <c r="T1422" i="5"/>
  <c r="S1422" i="5"/>
  <c r="G1423" i="5"/>
  <c r="AB1423" i="5"/>
  <c r="T1428" i="5"/>
  <c r="S1428" i="5"/>
  <c r="T1436" i="5"/>
  <c r="AB1436" i="5"/>
  <c r="S1436" i="5"/>
  <c r="T1444" i="5"/>
  <c r="AB1444" i="5"/>
  <c r="S1444" i="5"/>
  <c r="T1452" i="5"/>
  <c r="AB1452" i="5"/>
  <c r="S1452" i="5"/>
  <c r="T1460" i="5"/>
  <c r="AB1460" i="5"/>
  <c r="S1460" i="5"/>
  <c r="T1468" i="5"/>
  <c r="AB1468" i="5"/>
  <c r="S1468" i="5"/>
  <c r="T1476" i="5"/>
  <c r="AB1476" i="5"/>
  <c r="S1476" i="5"/>
  <c r="T1484" i="5"/>
  <c r="AB1484" i="5"/>
  <c r="S1484" i="5"/>
  <c r="T1492" i="5"/>
  <c r="S1492" i="5"/>
  <c r="T1500" i="5"/>
  <c r="AB1500" i="5"/>
  <c r="S1500" i="5"/>
  <c r="T1508" i="5"/>
  <c r="AB1508" i="5"/>
  <c r="S1508"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0" i="5"/>
  <c r="T1580" i="5"/>
  <c r="AB1588"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V1705" i="5"/>
  <c r="J1705" i="5" s="1"/>
  <c r="R1708" i="5"/>
  <c r="G1708" i="5"/>
  <c r="H1708" i="5"/>
  <c r="I1708" i="5"/>
  <c r="E1708" i="5"/>
  <c r="X1708" i="5" s="1"/>
  <c r="F1708" i="5"/>
  <c r="AB2318" i="5"/>
  <c r="S2318" i="5"/>
  <c r="T2318" i="5"/>
  <c r="F1175" i="5"/>
  <c r="H1176" i="5"/>
  <c r="F1179" i="5"/>
  <c r="R1179" i="5"/>
  <c r="F1183" i="5"/>
  <c r="R1183" i="5"/>
  <c r="H1184" i="5"/>
  <c r="F1187" i="5"/>
  <c r="R1187" i="5"/>
  <c r="F1191" i="5"/>
  <c r="R1191" i="5"/>
  <c r="F1195" i="5"/>
  <c r="R1195" i="5"/>
  <c r="H1196" i="5"/>
  <c r="F1199" i="5"/>
  <c r="H1200" i="5"/>
  <c r="F1203" i="5"/>
  <c r="R1203" i="5"/>
  <c r="H1204" i="5"/>
  <c r="F1207" i="5"/>
  <c r="R1207" i="5"/>
  <c r="H1208" i="5"/>
  <c r="F1211" i="5"/>
  <c r="R1211" i="5"/>
  <c r="F1215" i="5"/>
  <c r="R1215" i="5"/>
  <c r="F1219" i="5"/>
  <c r="R1219" i="5"/>
  <c r="H1220" i="5"/>
  <c r="F1223" i="5"/>
  <c r="H1224" i="5"/>
  <c r="F1227" i="5"/>
  <c r="R1227" i="5"/>
  <c r="F1231" i="5"/>
  <c r="R1231" i="5"/>
  <c r="H1232" i="5"/>
  <c r="F1235" i="5"/>
  <c r="R1235" i="5"/>
  <c r="F1239" i="5"/>
  <c r="R1239" i="5"/>
  <c r="F1243" i="5"/>
  <c r="R1243" i="5"/>
  <c r="F1247" i="5"/>
  <c r="R1247" i="5"/>
  <c r="F1251" i="5"/>
  <c r="R1251" i="5"/>
  <c r="F1255" i="5"/>
  <c r="R1255" i="5"/>
  <c r="H1256" i="5"/>
  <c r="F1259" i="5"/>
  <c r="R1259" i="5"/>
  <c r="F1263" i="5"/>
  <c r="R1263" i="5"/>
  <c r="H1264" i="5"/>
  <c r="F1267" i="5"/>
  <c r="R1267"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H1308" i="5"/>
  <c r="F1311" i="5"/>
  <c r="H1312" i="5"/>
  <c r="F1315" i="5"/>
  <c r="R1315" i="5"/>
  <c r="F1319" i="5"/>
  <c r="R1319" i="5"/>
  <c r="H1320" i="5"/>
  <c r="F1323" i="5"/>
  <c r="R1323" i="5"/>
  <c r="F1327" i="5"/>
  <c r="R1327" i="5"/>
  <c r="H1328" i="5"/>
  <c r="F1331" i="5"/>
  <c r="F1335" i="5"/>
  <c r="R1335" i="5"/>
  <c r="F1339" i="5"/>
  <c r="R1339" i="5"/>
  <c r="H1340" i="5"/>
  <c r="F1343" i="5"/>
  <c r="R1343" i="5"/>
  <c r="H1344" i="5"/>
  <c r="F1347" i="5"/>
  <c r="R1347" i="5"/>
  <c r="T1350" i="5"/>
  <c r="G1352" i="5"/>
  <c r="I1354" i="5"/>
  <c r="T1355" i="5"/>
  <c r="T1358" i="5"/>
  <c r="G1360" i="5"/>
  <c r="T1363" i="5"/>
  <c r="R1364" i="5"/>
  <c r="T1366"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496"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G1702" i="5"/>
  <c r="H1702" i="5"/>
  <c r="I1702" i="5"/>
  <c r="E1702" i="5"/>
  <c r="X1702" i="5" s="1"/>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56" i="5"/>
  <c r="S1956" i="5"/>
  <c r="T1956" i="5"/>
  <c r="AB1964" i="5"/>
  <c r="S1964" i="5"/>
  <c r="T1964" i="5"/>
  <c r="AB1972" i="5"/>
  <c r="S1972" i="5"/>
  <c r="T1972" i="5"/>
  <c r="AB1980" i="5"/>
  <c r="S1980" i="5"/>
  <c r="T1980" i="5"/>
  <c r="S1988" i="5"/>
  <c r="T1988" i="5"/>
  <c r="AB1997" i="5"/>
  <c r="S1997" i="5"/>
  <c r="AB2005" i="5"/>
  <c r="S2005" i="5"/>
  <c r="AB2013" i="5"/>
  <c r="S2013" i="5"/>
  <c r="AB2021" i="5"/>
  <c r="S2021" i="5"/>
  <c r="V2031" i="5"/>
  <c r="G2031" i="5" s="1"/>
  <c r="AB2031" i="5"/>
  <c r="AB1659" i="5"/>
  <c r="AB1667" i="5"/>
  <c r="AB1675" i="5"/>
  <c r="AB1683" i="5"/>
  <c r="AB1691" i="5"/>
  <c r="AB1699" i="5"/>
  <c r="AB1707" i="5"/>
  <c r="T1997" i="5"/>
  <c r="T2005" i="5"/>
  <c r="T2013" i="5"/>
  <c r="T2021" i="5"/>
  <c r="I1426" i="5"/>
  <c r="I1434" i="5"/>
  <c r="E1434" i="5"/>
  <c r="X1434" i="5" s="1"/>
  <c r="I1450" i="5"/>
  <c r="E1450" i="5"/>
  <c r="X1450" i="5" s="1"/>
  <c r="I1458" i="5"/>
  <c r="E1458" i="5"/>
  <c r="X1458" i="5" s="1"/>
  <c r="I1466" i="5"/>
  <c r="I1474" i="5"/>
  <c r="E1474" i="5"/>
  <c r="X1474" i="5" s="1"/>
  <c r="I1478" i="5"/>
  <c r="E1478" i="5"/>
  <c r="X1478" i="5" s="1"/>
  <c r="I1518" i="5"/>
  <c r="E1518" i="5"/>
  <c r="X151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6" i="5"/>
  <c r="I1536" i="5"/>
  <c r="E1536" i="5"/>
  <c r="X1536" i="5" s="1"/>
  <c r="H1538" i="5"/>
  <c r="I1538" i="5"/>
  <c r="E1538" i="5"/>
  <c r="X1538" i="5" s="1"/>
  <c r="H1542" i="5"/>
  <c r="I1542" i="5"/>
  <c r="E1542" i="5"/>
  <c r="X1542" i="5" s="1"/>
  <c r="H1544" i="5"/>
  <c r="I1544" i="5"/>
  <c r="E1544" i="5"/>
  <c r="X1544" i="5" s="1"/>
  <c r="H1546" i="5"/>
  <c r="I1546" i="5"/>
  <c r="E1546" i="5"/>
  <c r="X1546" i="5" s="1"/>
  <c r="I1548" i="5"/>
  <c r="E1548" i="5"/>
  <c r="X1548" i="5" s="1"/>
  <c r="H1550" i="5"/>
  <c r="I1550" i="5"/>
  <c r="E1550" i="5"/>
  <c r="X1550" i="5" s="1"/>
  <c r="H1552" i="5"/>
  <c r="I1552" i="5"/>
  <c r="E1552" i="5"/>
  <c r="X1552" i="5" s="1"/>
  <c r="I1554" i="5"/>
  <c r="E1554" i="5"/>
  <c r="X1554" i="5" s="1"/>
  <c r="H1556" i="5"/>
  <c r="I1556" i="5"/>
  <c r="E1556" i="5"/>
  <c r="X1556" i="5" s="1"/>
  <c r="H1558" i="5"/>
  <c r="I1558" i="5"/>
  <c r="E1558" i="5"/>
  <c r="X1558" i="5" s="1"/>
  <c r="H1560" i="5"/>
  <c r="I1560" i="5"/>
  <c r="H1562" i="5"/>
  <c r="I1562" i="5"/>
  <c r="E1562" i="5"/>
  <c r="X1562" i="5" s="1"/>
  <c r="I1564" i="5"/>
  <c r="H1566" i="5"/>
  <c r="I1566" i="5"/>
  <c r="H1568" i="5"/>
  <c r="I1568" i="5"/>
  <c r="E1568" i="5"/>
  <c r="X1568" i="5" s="1"/>
  <c r="H1570" i="5"/>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88" i="5"/>
  <c r="I1588" i="5"/>
  <c r="E1588" i="5"/>
  <c r="X1588"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H1606" i="5"/>
  <c r="I1606" i="5"/>
  <c r="E1606" i="5"/>
  <c r="X1606" i="5" s="1"/>
  <c r="H1608" i="5"/>
  <c r="I1608" i="5"/>
  <c r="E1608" i="5"/>
  <c r="X1608" i="5" s="1"/>
  <c r="H1610" i="5"/>
  <c r="I1610" i="5"/>
  <c r="E1610" i="5"/>
  <c r="X1610" i="5" s="1"/>
  <c r="H1612" i="5"/>
  <c r="I1612" i="5"/>
  <c r="E1612" i="5"/>
  <c r="X1612" i="5" s="1"/>
  <c r="H1614" i="5"/>
  <c r="I1614" i="5"/>
  <c r="E1614" i="5"/>
  <c r="X1614"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2" i="5"/>
  <c r="I1632" i="5"/>
  <c r="E1632" i="5"/>
  <c r="X1632" i="5" s="1"/>
  <c r="H1634" i="5"/>
  <c r="I1634" i="5"/>
  <c r="E1634" i="5"/>
  <c r="X1634" i="5" s="1"/>
  <c r="H1638" i="5"/>
  <c r="I1638" i="5"/>
  <c r="E1638" i="5"/>
  <c r="X1638"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G1701" i="5" s="1"/>
  <c r="R1704" i="5"/>
  <c r="G1704" i="5"/>
  <c r="H1704" i="5"/>
  <c r="I1704" i="5"/>
  <c r="E1704" i="5"/>
  <c r="X1704" i="5" s="1"/>
  <c r="G1709" i="5"/>
  <c r="H1717" i="5"/>
  <c r="J1717" i="5"/>
  <c r="E1717" i="5"/>
  <c r="X1717" i="5" s="1"/>
  <c r="R1717" i="5"/>
  <c r="F1717" i="5"/>
  <c r="G1717" i="5"/>
  <c r="AB1720" i="5"/>
  <c r="S1720" i="5"/>
  <c r="H1733" i="5"/>
  <c r="J1733" i="5"/>
  <c r="E1733" i="5"/>
  <c r="X1733" i="5" s="1"/>
  <c r="R1733" i="5"/>
  <c r="F1733" i="5"/>
  <c r="G1733" i="5"/>
  <c r="AB1736" i="5"/>
  <c r="S1736" i="5"/>
  <c r="H1749" i="5"/>
  <c r="J1749" i="5"/>
  <c r="E1749" i="5"/>
  <c r="X1749" i="5" s="1"/>
  <c r="R1749" i="5"/>
  <c r="F1749" i="5"/>
  <c r="G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AB1957" i="5"/>
  <c r="S1957" i="5"/>
  <c r="AB1965" i="5"/>
  <c r="S1965" i="5"/>
  <c r="AB1973" i="5"/>
  <c r="S1973" i="5"/>
  <c r="AB1981" i="5"/>
  <c r="S1981" i="5"/>
  <c r="AB1989" i="5"/>
  <c r="S1989" i="5"/>
  <c r="H1998" i="5"/>
  <c r="J1998" i="5"/>
  <c r="E1998" i="5"/>
  <c r="X1998" i="5" s="1"/>
  <c r="G1998" i="5"/>
  <c r="H2006" i="5"/>
  <c r="J2006" i="5"/>
  <c r="F2006" i="5"/>
  <c r="E2006" i="5"/>
  <c r="X2006" i="5" s="1"/>
  <c r="G2006" i="5"/>
  <c r="I2006"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AB1693" i="5"/>
  <c r="AB1701" i="5"/>
  <c r="T1893" i="5"/>
  <c r="T1901" i="5"/>
  <c r="T1909" i="5"/>
  <c r="T1917" i="5"/>
  <c r="T1925" i="5"/>
  <c r="T1933" i="5"/>
  <c r="T1941"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V1539" i="5"/>
  <c r="G1539" i="5" s="1"/>
  <c r="V1541" i="5"/>
  <c r="V1543" i="5"/>
  <c r="R1543" i="5" s="1"/>
  <c r="V1545" i="5"/>
  <c r="V1547" i="5"/>
  <c r="I1547" i="5" s="1"/>
  <c r="V1549" i="5"/>
  <c r="G1549" i="5" s="1"/>
  <c r="V1551" i="5"/>
  <c r="I1551" i="5" s="1"/>
  <c r="V1553" i="5"/>
  <c r="G1553" i="5" s="1"/>
  <c r="V1555" i="5"/>
  <c r="J1555" i="5" s="1"/>
  <c r="V1557" i="5"/>
  <c r="R1557" i="5" s="1"/>
  <c r="V1559" i="5"/>
  <c r="F1559" i="5" s="1"/>
  <c r="V1561" i="5"/>
  <c r="H1561" i="5" s="1"/>
  <c r="V1563" i="5"/>
  <c r="E1563" i="5" s="1"/>
  <c r="X1563" i="5" s="1"/>
  <c r="V1565" i="5"/>
  <c r="H1565" i="5" s="1"/>
  <c r="V1567" i="5"/>
  <c r="R1567" i="5" s="1"/>
  <c r="V1569" i="5"/>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G1601" i="5" s="1"/>
  <c r="V1603" i="5"/>
  <c r="E1603" i="5" s="1"/>
  <c r="X1603" i="5" s="1"/>
  <c r="V1605" i="5"/>
  <c r="V1607" i="5"/>
  <c r="I1607" i="5" s="1"/>
  <c r="V1609" i="5"/>
  <c r="G1609" i="5" s="1"/>
  <c r="V1611" i="5"/>
  <c r="F1611" i="5" s="1"/>
  <c r="V1613" i="5"/>
  <c r="I1613" i="5" s="1"/>
  <c r="V1615" i="5"/>
  <c r="I1615" i="5" s="1"/>
  <c r="V1617" i="5"/>
  <c r="V1619" i="5"/>
  <c r="J1619" i="5" s="1"/>
  <c r="V1621" i="5"/>
  <c r="G1621" i="5" s="1"/>
  <c r="V1623" i="5"/>
  <c r="H1623" i="5" s="1"/>
  <c r="V1625" i="5"/>
  <c r="V1627" i="5"/>
  <c r="V1629" i="5"/>
  <c r="I1629" i="5" s="1"/>
  <c r="V1631" i="5"/>
  <c r="J1631" i="5" s="1"/>
  <c r="V1633" i="5"/>
  <c r="E1633" i="5" s="1"/>
  <c r="X1633" i="5" s="1"/>
  <c r="V1635" i="5"/>
  <c r="E1635" i="5" s="1"/>
  <c r="X1635" i="5" s="1"/>
  <c r="V1637" i="5"/>
  <c r="R1637" i="5" s="1"/>
  <c r="V1639" i="5"/>
  <c r="I1639" i="5" s="1"/>
  <c r="V1641" i="5"/>
  <c r="G1641" i="5" s="1"/>
  <c r="V1643" i="5"/>
  <c r="G1643" i="5" s="1"/>
  <c r="V1645" i="5"/>
  <c r="J1645" i="5" s="1"/>
  <c r="V1647" i="5"/>
  <c r="J1647" i="5" s="1"/>
  <c r="V1649" i="5"/>
  <c r="V1651" i="5"/>
  <c r="R1651" i="5" s="1"/>
  <c r="V1653" i="5"/>
  <c r="V1655" i="5"/>
  <c r="R1658" i="5"/>
  <c r="G1658" i="5"/>
  <c r="H1658" i="5"/>
  <c r="I1658" i="5"/>
  <c r="E1658" i="5"/>
  <c r="X1658" i="5" s="1"/>
  <c r="V1663" i="5"/>
  <c r="I1663" i="5" s="1"/>
  <c r="R1666" i="5"/>
  <c r="G1666" i="5"/>
  <c r="H1666" i="5"/>
  <c r="I1666" i="5"/>
  <c r="E1666" i="5"/>
  <c r="X1666" i="5" s="1"/>
  <c r="V1671" i="5"/>
  <c r="I1671" i="5" s="1"/>
  <c r="R1674" i="5"/>
  <c r="G1674" i="5"/>
  <c r="H1674" i="5"/>
  <c r="I1674" i="5"/>
  <c r="E1674" i="5"/>
  <c r="X1674"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AB1756" i="5"/>
  <c r="S1756"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J1865" i="5"/>
  <c r="E1865" i="5"/>
  <c r="X1865" i="5" s="1"/>
  <c r="R1865" i="5"/>
  <c r="F1865" i="5"/>
  <c r="G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AB2258" i="5"/>
  <c r="S2258"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R1520" i="5"/>
  <c r="R1522" i="5"/>
  <c r="R1524" i="5"/>
  <c r="R1526" i="5"/>
  <c r="R1528" i="5"/>
  <c r="R1530" i="5"/>
  <c r="R1534" i="5"/>
  <c r="R1536" i="5"/>
  <c r="R1538" i="5"/>
  <c r="R1542" i="5"/>
  <c r="R1544" i="5"/>
  <c r="R1546" i="5"/>
  <c r="R1548" i="5"/>
  <c r="R1550" i="5"/>
  <c r="R1552" i="5"/>
  <c r="R1554" i="5"/>
  <c r="R1556" i="5"/>
  <c r="R1558" i="5"/>
  <c r="R1560" i="5"/>
  <c r="R1562" i="5"/>
  <c r="R1568" i="5"/>
  <c r="R1570" i="5"/>
  <c r="R1572" i="5"/>
  <c r="R1574" i="5"/>
  <c r="R1576" i="5"/>
  <c r="R1578" i="5"/>
  <c r="R1582" i="5"/>
  <c r="R1584" i="5"/>
  <c r="R1586" i="5"/>
  <c r="R1588" i="5"/>
  <c r="R1590" i="5"/>
  <c r="R1592" i="5"/>
  <c r="R1594" i="5"/>
  <c r="R1598" i="5"/>
  <c r="R1600" i="5"/>
  <c r="R1602" i="5"/>
  <c r="R1606" i="5"/>
  <c r="R1608" i="5"/>
  <c r="R1610" i="5"/>
  <c r="R1612" i="5"/>
  <c r="R1614" i="5"/>
  <c r="R1616" i="5"/>
  <c r="R1622" i="5"/>
  <c r="R1624" i="5"/>
  <c r="R1626" i="5"/>
  <c r="R1628" i="5"/>
  <c r="R1630" i="5"/>
  <c r="R1632"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I1717" i="5"/>
  <c r="T1720" i="5"/>
  <c r="I1733" i="5"/>
  <c r="T1736" i="5"/>
  <c r="I1749" i="5"/>
  <c r="T1752" i="5"/>
  <c r="I1765" i="5"/>
  <c r="T1768" i="5"/>
  <c r="I1781" i="5"/>
  <c r="T1784" i="5"/>
  <c r="I1797" i="5"/>
  <c r="T1800" i="5"/>
  <c r="T1816" i="5"/>
  <c r="I1829" i="5"/>
  <c r="T1832" i="5"/>
  <c r="I1845" i="5"/>
  <c r="T1848" i="5"/>
  <c r="I1861" i="5"/>
  <c r="T1864" i="5"/>
  <c r="I1877" i="5"/>
  <c r="T1880" i="5"/>
  <c r="T2258" i="5"/>
  <c r="AB1709" i="5"/>
  <c r="S1709" i="5"/>
  <c r="J1710" i="5"/>
  <c r="F1710" i="5"/>
  <c r="AB1713" i="5"/>
  <c r="S1713" i="5"/>
  <c r="AB1717" i="5"/>
  <c r="S1717" i="5"/>
  <c r="J1718" i="5"/>
  <c r="F1718" i="5"/>
  <c r="AB1721" i="5"/>
  <c r="S1721" i="5"/>
  <c r="J1722" i="5"/>
  <c r="F1722" i="5"/>
  <c r="AB1725" i="5"/>
  <c r="S1725" i="5"/>
  <c r="J1726" i="5"/>
  <c r="F1726" i="5"/>
  <c r="AB1729" i="5"/>
  <c r="S1729" i="5"/>
  <c r="J1730" i="5"/>
  <c r="F1730" i="5"/>
  <c r="AB1733" i="5"/>
  <c r="S1733" i="5"/>
  <c r="AB1737" i="5"/>
  <c r="S1737" i="5"/>
  <c r="J1738" i="5"/>
  <c r="F1738" i="5"/>
  <c r="AB1741" i="5"/>
  <c r="S1741" i="5"/>
  <c r="J1742" i="5"/>
  <c r="F1742" i="5"/>
  <c r="AB1745" i="5"/>
  <c r="S1745" i="5"/>
  <c r="J1746" i="5"/>
  <c r="F1746" i="5"/>
  <c r="AB1749" i="5"/>
  <c r="S1749" i="5"/>
  <c r="AB1753" i="5"/>
  <c r="S1753" i="5"/>
  <c r="F1754" i="5"/>
  <c r="AB1757" i="5"/>
  <c r="S1757" i="5"/>
  <c r="J1758" i="5"/>
  <c r="F1758" i="5"/>
  <c r="AB1761" i="5"/>
  <c r="S1761" i="5"/>
  <c r="J1762" i="5"/>
  <c r="F1762" i="5"/>
  <c r="AB1765" i="5"/>
  <c r="S1765" i="5"/>
  <c r="J1766" i="5"/>
  <c r="F1766" i="5"/>
  <c r="AB1769" i="5"/>
  <c r="S1769" i="5"/>
  <c r="J1770" i="5"/>
  <c r="F1770" i="5"/>
  <c r="AB1773" i="5"/>
  <c r="S1773" i="5"/>
  <c r="J1774" i="5"/>
  <c r="F1774" i="5"/>
  <c r="AB1777" i="5"/>
  <c r="S1777" i="5"/>
  <c r="J1778" i="5"/>
  <c r="F1778" i="5"/>
  <c r="AB1781" i="5"/>
  <c r="S1781" i="5"/>
  <c r="J1782" i="5"/>
  <c r="F1782" i="5"/>
  <c r="AB1785" i="5"/>
  <c r="S1785" i="5"/>
  <c r="J1786" i="5"/>
  <c r="F1786" i="5"/>
  <c r="AB1789" i="5"/>
  <c r="S1789" i="5"/>
  <c r="AB1793" i="5"/>
  <c r="S1793" i="5"/>
  <c r="F1794" i="5"/>
  <c r="AB1797" i="5"/>
  <c r="S1797" i="5"/>
  <c r="J1798" i="5"/>
  <c r="F1798" i="5"/>
  <c r="AB1801" i="5"/>
  <c r="S1801" i="5"/>
  <c r="J1802" i="5"/>
  <c r="F1802" i="5"/>
  <c r="AB1805" i="5"/>
  <c r="S1805" i="5"/>
  <c r="J1806" i="5"/>
  <c r="F1806" i="5"/>
  <c r="AB1809" i="5"/>
  <c r="S1809" i="5"/>
  <c r="J1810" i="5"/>
  <c r="F1810" i="5"/>
  <c r="AB1813" i="5"/>
  <c r="S1813" i="5"/>
  <c r="J1814" i="5"/>
  <c r="F1814" i="5"/>
  <c r="AB1817" i="5"/>
  <c r="S1817" i="5"/>
  <c r="J1818" i="5"/>
  <c r="F1818" i="5"/>
  <c r="AB1821" i="5"/>
  <c r="S1821" i="5"/>
  <c r="AB1825" i="5"/>
  <c r="S1825" i="5"/>
  <c r="F1826" i="5"/>
  <c r="AB1829" i="5"/>
  <c r="S1829" i="5"/>
  <c r="J1830" i="5"/>
  <c r="F1830" i="5"/>
  <c r="AB1833" i="5"/>
  <c r="S1833" i="5"/>
  <c r="J1834" i="5"/>
  <c r="F1834" i="5"/>
  <c r="AB1837" i="5"/>
  <c r="S1837"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1" i="5"/>
  <c r="S1881" i="5"/>
  <c r="AB1885" i="5"/>
  <c r="S1885" i="5"/>
  <c r="J1886" i="5"/>
  <c r="F1886" i="5"/>
  <c r="AB1889" i="5"/>
  <c r="S1889" i="5"/>
  <c r="AB1894" i="5"/>
  <c r="S1894" i="5"/>
  <c r="AB1895" i="5"/>
  <c r="S1895" i="5"/>
  <c r="H1896" i="5"/>
  <c r="J1896" i="5"/>
  <c r="F1896" i="5"/>
  <c r="AB1902" i="5"/>
  <c r="S1902" i="5"/>
  <c r="AB1903" i="5"/>
  <c r="S1903" i="5"/>
  <c r="H1904" i="5"/>
  <c r="AB1910" i="5"/>
  <c r="S1910" i="5"/>
  <c r="AB1911" i="5"/>
  <c r="S1911" i="5"/>
  <c r="F1912" i="5"/>
  <c r="AB1918" i="5"/>
  <c r="S1918" i="5"/>
  <c r="AB1919" i="5"/>
  <c r="S1919" i="5"/>
  <c r="AB1926" i="5"/>
  <c r="S1926" i="5"/>
  <c r="AB1927" i="5"/>
  <c r="S1927" i="5"/>
  <c r="H1928" i="5"/>
  <c r="J1928" i="5"/>
  <c r="F1928" i="5"/>
  <c r="AB1934" i="5"/>
  <c r="S1934" i="5"/>
  <c r="AB1935" i="5"/>
  <c r="S1935"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AB1966" i="5"/>
  <c r="S1966" i="5"/>
  <c r="AB1967" i="5"/>
  <c r="S1967" i="5"/>
  <c r="H1968" i="5"/>
  <c r="J1968" i="5"/>
  <c r="F1968" i="5"/>
  <c r="AB1974" i="5"/>
  <c r="S1974" i="5"/>
  <c r="AB1975" i="5"/>
  <c r="S1975" i="5"/>
  <c r="H1976" i="5"/>
  <c r="J1976" i="5"/>
  <c r="AB1982" i="5"/>
  <c r="S1982"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H2084" i="5"/>
  <c r="J2084" i="5"/>
  <c r="E2084" i="5"/>
  <c r="X2084" i="5" s="1"/>
  <c r="R2084" i="5"/>
  <c r="F2084" i="5"/>
  <c r="G2084" i="5"/>
  <c r="I2084" i="5"/>
  <c r="H2100" i="5"/>
  <c r="J2100" i="5"/>
  <c r="E2100" i="5"/>
  <c r="X2100" i="5" s="1"/>
  <c r="R2100" i="5"/>
  <c r="F2100" i="5"/>
  <c r="G2100" i="5"/>
  <c r="I2100"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S2297" i="5"/>
  <c r="T2297" i="5"/>
  <c r="AB2298" i="5"/>
  <c r="S2298" i="5"/>
  <c r="AB2302" i="5"/>
  <c r="S2302" i="5"/>
  <c r="T2302" i="5"/>
  <c r="T1658" i="5"/>
  <c r="T1660" i="5"/>
  <c r="T1662" i="5"/>
  <c r="T1664" i="5"/>
  <c r="T1666" i="5"/>
  <c r="T1668" i="5"/>
  <c r="T1670" i="5"/>
  <c r="T1672" i="5"/>
  <c r="T1674" i="5"/>
  <c r="T1676" i="5"/>
  <c r="T1678" i="5"/>
  <c r="T1680" i="5"/>
  <c r="T1682" i="5"/>
  <c r="T1684" i="5"/>
  <c r="T1686" i="5"/>
  <c r="T1688" i="5"/>
  <c r="T1690" i="5"/>
  <c r="T1692" i="5"/>
  <c r="T1694" i="5"/>
  <c r="T1696" i="5"/>
  <c r="T1698" i="5"/>
  <c r="T1700" i="5"/>
  <c r="T1702" i="5"/>
  <c r="T1704" i="5"/>
  <c r="T1706" i="5"/>
  <c r="T1708" i="5"/>
  <c r="T1709" i="5"/>
  <c r="I1710" i="5"/>
  <c r="E1711" i="5"/>
  <c r="X1711" i="5" s="1"/>
  <c r="J1711" i="5"/>
  <c r="G1712" i="5"/>
  <c r="T1713" i="5"/>
  <c r="T1717" i="5"/>
  <c r="I1718" i="5"/>
  <c r="E1719" i="5"/>
  <c r="X1719" i="5" s="1"/>
  <c r="J1719" i="5"/>
  <c r="G1720" i="5"/>
  <c r="T1721" i="5"/>
  <c r="I1722" i="5"/>
  <c r="E1723" i="5"/>
  <c r="X1723" i="5" s="1"/>
  <c r="J1723" i="5"/>
  <c r="G1724" i="5"/>
  <c r="T1725" i="5"/>
  <c r="I1726" i="5"/>
  <c r="E1727" i="5"/>
  <c r="X1727" i="5" s="1"/>
  <c r="J1727" i="5"/>
  <c r="T1729" i="5"/>
  <c r="I1730" i="5"/>
  <c r="E1731" i="5"/>
  <c r="X1731" i="5" s="1"/>
  <c r="J1731" i="5"/>
  <c r="G1732" i="5"/>
  <c r="T1733" i="5"/>
  <c r="E1735" i="5"/>
  <c r="X1735" i="5" s="1"/>
  <c r="J1735" i="5"/>
  <c r="G1736" i="5"/>
  <c r="T1737" i="5"/>
  <c r="I1738" i="5"/>
  <c r="E1739" i="5"/>
  <c r="X1739" i="5" s="1"/>
  <c r="J1739" i="5"/>
  <c r="G1740" i="5"/>
  <c r="T1741" i="5"/>
  <c r="I1742" i="5"/>
  <c r="E1743" i="5"/>
  <c r="X1743" i="5" s="1"/>
  <c r="J1743" i="5"/>
  <c r="G1744" i="5"/>
  <c r="T1745" i="5"/>
  <c r="I1746" i="5"/>
  <c r="E1747" i="5"/>
  <c r="X1747" i="5" s="1"/>
  <c r="J1747" i="5"/>
  <c r="G1748" i="5"/>
  <c r="T1749" i="5"/>
  <c r="I1750" i="5"/>
  <c r="E1751" i="5"/>
  <c r="X1751" i="5" s="1"/>
  <c r="J1751" i="5"/>
  <c r="G1752" i="5"/>
  <c r="T1753" i="5"/>
  <c r="I1754" i="5"/>
  <c r="E1755" i="5"/>
  <c r="X1755" i="5" s="1"/>
  <c r="J1755" i="5"/>
  <c r="G1756" i="5"/>
  <c r="T1757" i="5"/>
  <c r="I1758" i="5"/>
  <c r="E1759" i="5"/>
  <c r="X1759" i="5" s="1"/>
  <c r="J1759" i="5"/>
  <c r="G1760" i="5"/>
  <c r="T1761" i="5"/>
  <c r="I1762" i="5"/>
  <c r="E1763" i="5"/>
  <c r="X1763" i="5" s="1"/>
  <c r="J1763" i="5"/>
  <c r="G1764" i="5"/>
  <c r="T1765" i="5"/>
  <c r="I1766" i="5"/>
  <c r="E1767" i="5"/>
  <c r="X1767" i="5" s="1"/>
  <c r="G1768" i="5"/>
  <c r="T1769" i="5"/>
  <c r="I1770" i="5"/>
  <c r="E1771" i="5"/>
  <c r="X1771" i="5" s="1"/>
  <c r="G1772" i="5"/>
  <c r="T1773" i="5"/>
  <c r="I1774" i="5"/>
  <c r="E1775" i="5"/>
  <c r="X1775" i="5" s="1"/>
  <c r="J1775" i="5"/>
  <c r="G1776" i="5"/>
  <c r="T1777" i="5"/>
  <c r="I1778" i="5"/>
  <c r="E1779" i="5"/>
  <c r="X1779" i="5" s="1"/>
  <c r="J1779" i="5"/>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G1796" i="5"/>
  <c r="T1797"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G1816" i="5"/>
  <c r="T1817" i="5"/>
  <c r="I1818" i="5"/>
  <c r="E1819" i="5"/>
  <c r="X1819" i="5" s="1"/>
  <c r="J1819" i="5"/>
  <c r="G1820" i="5"/>
  <c r="T1821" i="5"/>
  <c r="I1822" i="5"/>
  <c r="E1823" i="5"/>
  <c r="X1823" i="5" s="1"/>
  <c r="J1823" i="5"/>
  <c r="G1824" i="5"/>
  <c r="T1825" i="5"/>
  <c r="I1826" i="5"/>
  <c r="E1827" i="5"/>
  <c r="X1827" i="5" s="1"/>
  <c r="J1827" i="5"/>
  <c r="G1828" i="5"/>
  <c r="T1829" i="5"/>
  <c r="I1830" i="5"/>
  <c r="E1831" i="5"/>
  <c r="X1831" i="5" s="1"/>
  <c r="J1831" i="5"/>
  <c r="G1832" i="5"/>
  <c r="T1833" i="5"/>
  <c r="I1834" i="5"/>
  <c r="G1836" i="5"/>
  <c r="T1837" i="5"/>
  <c r="I1838" i="5"/>
  <c r="E1839" i="5"/>
  <c r="X1839" i="5" s="1"/>
  <c r="J1839" i="5"/>
  <c r="G1840" i="5"/>
  <c r="T1841" i="5"/>
  <c r="E1843" i="5"/>
  <c r="X1843" i="5" s="1"/>
  <c r="J1843" i="5"/>
  <c r="G1844" i="5"/>
  <c r="T1845" i="5"/>
  <c r="I1846" i="5"/>
  <c r="G1848" i="5"/>
  <c r="T1849" i="5"/>
  <c r="E1851" i="5"/>
  <c r="X1851" i="5" s="1"/>
  <c r="J1851" i="5"/>
  <c r="G1852" i="5"/>
  <c r="T1853" i="5"/>
  <c r="I1854" i="5"/>
  <c r="J1855" i="5"/>
  <c r="G1856" i="5"/>
  <c r="T1857" i="5"/>
  <c r="E1859" i="5"/>
  <c r="X1859" i="5" s="1"/>
  <c r="J1859" i="5"/>
  <c r="G1860" i="5"/>
  <c r="T1861" i="5"/>
  <c r="I1862" i="5"/>
  <c r="G1864" i="5"/>
  <c r="T1865" i="5"/>
  <c r="E1867" i="5"/>
  <c r="X1867" i="5" s="1"/>
  <c r="J1867" i="5"/>
  <c r="G1868" i="5"/>
  <c r="T1869" i="5"/>
  <c r="I1870" i="5"/>
  <c r="G1872" i="5"/>
  <c r="T1873" i="5"/>
  <c r="E1875" i="5"/>
  <c r="X1875" i="5" s="1"/>
  <c r="J1875" i="5"/>
  <c r="G1876" i="5"/>
  <c r="T1877" i="5"/>
  <c r="I1878" i="5"/>
  <c r="G1880" i="5"/>
  <c r="T1881" i="5"/>
  <c r="E1883" i="5"/>
  <c r="X1883" i="5" s="1"/>
  <c r="J1883" i="5"/>
  <c r="G1884" i="5"/>
  <c r="T1885" i="5"/>
  <c r="I1886" i="5"/>
  <c r="E1887" i="5"/>
  <c r="X1887" i="5" s="1"/>
  <c r="G1888" i="5"/>
  <c r="T1889" i="5"/>
  <c r="I1890" i="5"/>
  <c r="E1891" i="5"/>
  <c r="X1891" i="5" s="1"/>
  <c r="J1891" i="5"/>
  <c r="G1892" i="5"/>
  <c r="T1895" i="5"/>
  <c r="R1896" i="5"/>
  <c r="G1900" i="5"/>
  <c r="T1903" i="5"/>
  <c r="T1911" i="5"/>
  <c r="R1912" i="5"/>
  <c r="G1916" i="5"/>
  <c r="T1919" i="5"/>
  <c r="T1927" i="5"/>
  <c r="R1928" i="5"/>
  <c r="G1932" i="5"/>
  <c r="T1935" i="5"/>
  <c r="R1936" i="5"/>
  <c r="G1940" i="5"/>
  <c r="T1943" i="5"/>
  <c r="R1944" i="5"/>
  <c r="G1948" i="5"/>
  <c r="T1951" i="5"/>
  <c r="R1952" i="5"/>
  <c r="G1956" i="5"/>
  <c r="T1959" i="5"/>
  <c r="R1960" i="5"/>
  <c r="G1964" i="5"/>
  <c r="T1967" i="5"/>
  <c r="R1968" i="5"/>
  <c r="G1972" i="5"/>
  <c r="T1975" i="5"/>
  <c r="R1976" i="5"/>
  <c r="G1980" i="5"/>
  <c r="T1983" i="5"/>
  <c r="R1984" i="5"/>
  <c r="T1991" i="5"/>
  <c r="R1992" i="5"/>
  <c r="T1999" i="5"/>
  <c r="R2000" i="5"/>
  <c r="T2007" i="5"/>
  <c r="R2008" i="5"/>
  <c r="T2015" i="5"/>
  <c r="R2016" i="5"/>
  <c r="T2023" i="5"/>
  <c r="R2024" i="5"/>
  <c r="G2028" i="5"/>
  <c r="AB2035" i="5"/>
  <c r="AB2039" i="5"/>
  <c r="AB2043" i="5"/>
  <c r="AB2047" i="5"/>
  <c r="AB2051" i="5"/>
  <c r="AB2055" i="5"/>
  <c r="T2234" i="5"/>
  <c r="T2266" i="5"/>
  <c r="T2298" i="5"/>
  <c r="AB1896" i="5"/>
  <c r="S1896" i="5"/>
  <c r="AB1897" i="5"/>
  <c r="S1897" i="5"/>
  <c r="H1898" i="5"/>
  <c r="J1898" i="5"/>
  <c r="F1898" i="5"/>
  <c r="AB1904" i="5"/>
  <c r="S1904" i="5"/>
  <c r="AB1905" i="5"/>
  <c r="S1905" i="5"/>
  <c r="J1906" i="5"/>
  <c r="AB1912" i="5"/>
  <c r="S1912"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E1712" i="5"/>
  <c r="X1712" i="5" s="1"/>
  <c r="E1720" i="5"/>
  <c r="X1720" i="5" s="1"/>
  <c r="E1724" i="5"/>
  <c r="X1724" i="5" s="1"/>
  <c r="E1728" i="5"/>
  <c r="X1728" i="5" s="1"/>
  <c r="E1732" i="5"/>
  <c r="X1732" i="5" s="1"/>
  <c r="E1736" i="5"/>
  <c r="X1736" i="5" s="1"/>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16" i="5"/>
  <c r="X1816" i="5" s="1"/>
  <c r="E1820" i="5"/>
  <c r="X1820" i="5" s="1"/>
  <c r="E1824" i="5"/>
  <c r="X1824" i="5" s="1"/>
  <c r="E1828" i="5"/>
  <c r="X1828" i="5" s="1"/>
  <c r="E1832" i="5"/>
  <c r="X1832" i="5" s="1"/>
  <c r="E1836" i="5"/>
  <c r="X1836" i="5" s="1"/>
  <c r="E1840" i="5"/>
  <c r="X1840" i="5" s="1"/>
  <c r="E1844" i="5"/>
  <c r="X1844" i="5" s="1"/>
  <c r="E1848" i="5"/>
  <c r="X1848" i="5" s="1"/>
  <c r="E1852" i="5"/>
  <c r="X1852" i="5" s="1"/>
  <c r="E1856" i="5"/>
  <c r="X1856" i="5" s="1"/>
  <c r="E1860" i="5"/>
  <c r="X1860" i="5" s="1"/>
  <c r="E1864" i="5"/>
  <c r="X1864" i="5" s="1"/>
  <c r="E1868" i="5"/>
  <c r="X1868" i="5" s="1"/>
  <c r="E1872" i="5"/>
  <c r="X1872" i="5" s="1"/>
  <c r="E1876" i="5"/>
  <c r="X1876" i="5" s="1"/>
  <c r="E1880" i="5"/>
  <c r="X1880" i="5" s="1"/>
  <c r="E1884" i="5"/>
  <c r="X1884" i="5" s="1"/>
  <c r="E1888" i="5"/>
  <c r="X1888"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G2029" i="5"/>
  <c r="T2242" i="5"/>
  <c r="T2274" i="5"/>
  <c r="AB1711" i="5"/>
  <c r="S1711" i="5"/>
  <c r="J1712" i="5"/>
  <c r="F1712" i="5"/>
  <c r="AB1715" i="5"/>
  <c r="S1715" i="5"/>
  <c r="J1716" i="5"/>
  <c r="F1716" i="5"/>
  <c r="AB1719" i="5"/>
  <c r="S1719" i="5"/>
  <c r="J1720" i="5"/>
  <c r="F1720" i="5"/>
  <c r="AB1723" i="5"/>
  <c r="S1723" i="5"/>
  <c r="J1724" i="5"/>
  <c r="F1724" i="5"/>
  <c r="AB1727" i="5"/>
  <c r="S1727" i="5"/>
  <c r="J1728" i="5"/>
  <c r="F1728" i="5"/>
  <c r="AB1731" i="5"/>
  <c r="S1731" i="5"/>
  <c r="J1732" i="5"/>
  <c r="F1732" i="5"/>
  <c r="AB1735" i="5"/>
  <c r="S1735" i="5"/>
  <c r="J1736" i="5"/>
  <c r="F1736" i="5"/>
  <c r="AB1739" i="5"/>
  <c r="S1739" i="5"/>
  <c r="J1740" i="5"/>
  <c r="F1740" i="5"/>
  <c r="AB1743" i="5"/>
  <c r="S1743" i="5"/>
  <c r="J1744" i="5"/>
  <c r="F1744" i="5"/>
  <c r="AB1747" i="5"/>
  <c r="S1747" i="5"/>
  <c r="J1748" i="5"/>
  <c r="F1748" i="5"/>
  <c r="AB1751" i="5"/>
  <c r="S1751" i="5"/>
  <c r="J1752"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F1784" i="5"/>
  <c r="AB1787" i="5"/>
  <c r="S1787" i="5"/>
  <c r="J1788" i="5"/>
  <c r="F1788" i="5"/>
  <c r="AB1791" i="5"/>
  <c r="S1791" i="5"/>
  <c r="J1792"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J1820" i="5"/>
  <c r="F1820" i="5"/>
  <c r="AB1823" i="5"/>
  <c r="S1823" i="5"/>
  <c r="J1824" i="5"/>
  <c r="F1824" i="5"/>
  <c r="AB1827" i="5"/>
  <c r="S1827" i="5"/>
  <c r="J1828" i="5"/>
  <c r="F1828" i="5"/>
  <c r="AB1831" i="5"/>
  <c r="S1831" i="5"/>
  <c r="J1832" i="5"/>
  <c r="F1832" i="5"/>
  <c r="AB1835" i="5"/>
  <c r="S1835" i="5"/>
  <c r="J1836" i="5"/>
  <c r="F1836" i="5"/>
  <c r="AB1839" i="5"/>
  <c r="S1839" i="5"/>
  <c r="J1840" i="5"/>
  <c r="F1840" i="5"/>
  <c r="AB1843" i="5"/>
  <c r="S1843" i="5"/>
  <c r="J1844" i="5"/>
  <c r="F1844" i="5"/>
  <c r="AB1847" i="5"/>
  <c r="S1847" i="5"/>
  <c r="J1848" i="5"/>
  <c r="F1848" i="5"/>
  <c r="AB1851" i="5"/>
  <c r="S1851" i="5"/>
  <c r="J1852" i="5"/>
  <c r="F1852" i="5"/>
  <c r="AB1855" i="5"/>
  <c r="S1855" i="5"/>
  <c r="J1856" i="5"/>
  <c r="F1856" i="5"/>
  <c r="AB1859" i="5"/>
  <c r="S1859" i="5"/>
  <c r="J1860" i="5"/>
  <c r="F1860"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J1888" i="5"/>
  <c r="F1888" i="5"/>
  <c r="AB1891" i="5"/>
  <c r="S1891" i="5"/>
  <c r="H1892" i="5"/>
  <c r="J1892" i="5"/>
  <c r="F1892"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H1932" i="5"/>
  <c r="J1932" i="5"/>
  <c r="F1932" i="5"/>
  <c r="AB1938" i="5"/>
  <c r="S1938" i="5"/>
  <c r="AB1939" i="5"/>
  <c r="S1939" i="5"/>
  <c r="H1940" i="5"/>
  <c r="J1940" i="5"/>
  <c r="F1940" i="5"/>
  <c r="AB1946" i="5"/>
  <c r="S1946" i="5"/>
  <c r="AB1947" i="5"/>
  <c r="S1947" i="5"/>
  <c r="H1948" i="5"/>
  <c r="J1948" i="5"/>
  <c r="F1948" i="5"/>
  <c r="AB1954" i="5"/>
  <c r="S1954" i="5"/>
  <c r="AB1955" i="5"/>
  <c r="S1955" i="5"/>
  <c r="H1956" i="5"/>
  <c r="J1956" i="5"/>
  <c r="F1956" i="5"/>
  <c r="AB1962" i="5"/>
  <c r="S1962" i="5"/>
  <c r="AB1963" i="5"/>
  <c r="S1963" i="5"/>
  <c r="H1964" i="5"/>
  <c r="J1964" i="5"/>
  <c r="F1964"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J2029" i="5"/>
  <c r="F2029" i="5"/>
  <c r="H2029" i="5"/>
  <c r="R2029" i="5"/>
  <c r="E2029" i="5"/>
  <c r="X2029" i="5" s="1"/>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H2124" i="5"/>
  <c r="J2124" i="5"/>
  <c r="E2124" i="5"/>
  <c r="X2124" i="5" s="1"/>
  <c r="R2124" i="5"/>
  <c r="F2124" i="5"/>
  <c r="G2124" i="5"/>
  <c r="I2124"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I1732" i="5"/>
  <c r="T1735" i="5"/>
  <c r="I1736" i="5"/>
  <c r="T1739" i="5"/>
  <c r="I1740" i="5"/>
  <c r="T1743" i="5"/>
  <c r="I1744" i="5"/>
  <c r="T1747" i="5"/>
  <c r="I1748" i="5"/>
  <c r="T1751" i="5"/>
  <c r="I1752" i="5"/>
  <c r="T1755" i="5"/>
  <c r="I1756" i="5"/>
  <c r="T1759" i="5"/>
  <c r="I1760" i="5"/>
  <c r="T1763" i="5"/>
  <c r="I1764" i="5"/>
  <c r="T1767" i="5"/>
  <c r="I1768" i="5"/>
  <c r="T1771" i="5"/>
  <c r="I1772" i="5"/>
  <c r="T1775" i="5"/>
  <c r="I1776" i="5"/>
  <c r="T1779" i="5"/>
  <c r="I1780" i="5"/>
  <c r="T1783" i="5"/>
  <c r="I1784" i="5"/>
  <c r="T1787" i="5"/>
  <c r="I1788" i="5"/>
  <c r="T1791" i="5"/>
  <c r="I1792" i="5"/>
  <c r="T1795" i="5"/>
  <c r="I1796" i="5"/>
  <c r="T1799" i="5"/>
  <c r="I1800" i="5"/>
  <c r="T1803" i="5"/>
  <c r="I1804" i="5"/>
  <c r="T1807" i="5"/>
  <c r="I1808" i="5"/>
  <c r="T1811" i="5"/>
  <c r="I1812" i="5"/>
  <c r="T1815" i="5"/>
  <c r="I1816" i="5"/>
  <c r="T1819" i="5"/>
  <c r="I1820" i="5"/>
  <c r="T1823" i="5"/>
  <c r="I1824" i="5"/>
  <c r="T1827" i="5"/>
  <c r="I1828" i="5"/>
  <c r="T1831" i="5"/>
  <c r="I1832" i="5"/>
  <c r="T1835" i="5"/>
  <c r="I1836" i="5"/>
  <c r="T1839" i="5"/>
  <c r="I1840" i="5"/>
  <c r="T1843" i="5"/>
  <c r="I1844" i="5"/>
  <c r="T1847" i="5"/>
  <c r="I1848" i="5"/>
  <c r="T1851" i="5"/>
  <c r="I1852" i="5"/>
  <c r="T1855" i="5"/>
  <c r="I1856" i="5"/>
  <c r="T1859" i="5"/>
  <c r="I1860" i="5"/>
  <c r="T1863" i="5"/>
  <c r="I1864" i="5"/>
  <c r="T1867" i="5"/>
  <c r="I1868" i="5"/>
  <c r="T1871" i="5"/>
  <c r="I1872" i="5"/>
  <c r="T1875" i="5"/>
  <c r="I1876" i="5"/>
  <c r="T1879" i="5"/>
  <c r="I1880" i="5"/>
  <c r="T1883" i="5"/>
  <c r="I1884" i="5"/>
  <c r="T1887" i="5"/>
  <c r="I1888" i="5"/>
  <c r="T1891" i="5"/>
  <c r="R1892" i="5"/>
  <c r="T1899" i="5"/>
  <c r="R1900" i="5"/>
  <c r="T1907" i="5"/>
  <c r="R1908" i="5"/>
  <c r="T1915" i="5"/>
  <c r="R1916" i="5"/>
  <c r="T1923" i="5"/>
  <c r="T1931" i="5"/>
  <c r="R1932" i="5"/>
  <c r="T1939" i="5"/>
  <c r="R1940" i="5"/>
  <c r="T1947" i="5"/>
  <c r="R1948" i="5"/>
  <c r="T1955" i="5"/>
  <c r="R1956" i="5"/>
  <c r="T1963" i="5"/>
  <c r="R1964"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H2042" i="5"/>
  <c r="I2042" i="5"/>
  <c r="E2042" i="5"/>
  <c r="X2042" i="5" s="1"/>
  <c r="H2044" i="5"/>
  <c r="I2044" i="5"/>
  <c r="E2044" i="5"/>
  <c r="X2044" i="5" s="1"/>
  <c r="H2046" i="5"/>
  <c r="I2046" i="5"/>
  <c r="E2046" i="5"/>
  <c r="X2046" i="5" s="1"/>
  <c r="H2048" i="5"/>
  <c r="I2048" i="5"/>
  <c r="E2048" i="5"/>
  <c r="X2048" i="5" s="1"/>
  <c r="H2052" i="5"/>
  <c r="I2052" i="5"/>
  <c r="E2052" i="5"/>
  <c r="X2052" i="5" s="1"/>
  <c r="H2054" i="5"/>
  <c r="I2054" i="5"/>
  <c r="E2054" i="5"/>
  <c r="X2054" i="5" s="1"/>
  <c r="H2056" i="5"/>
  <c r="I2056" i="5"/>
  <c r="E2056" i="5"/>
  <c r="X2056" i="5" s="1"/>
  <c r="H2058" i="5"/>
  <c r="I2058" i="5"/>
  <c r="E2058" i="5"/>
  <c r="X2058" i="5" s="1"/>
  <c r="H2060" i="5"/>
  <c r="I2060" i="5"/>
  <c r="E2060" i="5"/>
  <c r="X2060" i="5" s="1"/>
  <c r="H2062" i="5"/>
  <c r="I2062" i="5"/>
  <c r="E2062" i="5"/>
  <c r="X2062" i="5" s="1"/>
  <c r="H2064" i="5"/>
  <c r="I2064" i="5"/>
  <c r="E2064" i="5"/>
  <c r="X2064" i="5" s="1"/>
  <c r="AB2067" i="5"/>
  <c r="S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H2283" i="5"/>
  <c r="J2283" i="5"/>
  <c r="F2283" i="5"/>
  <c r="E2283" i="5"/>
  <c r="X2283" i="5" s="1"/>
  <c r="G2283" i="5"/>
  <c r="I2283" i="5"/>
  <c r="H2291" i="5"/>
  <c r="J2291" i="5"/>
  <c r="F2291" i="5"/>
  <c r="E2291" i="5"/>
  <c r="X2291" i="5" s="1"/>
  <c r="G2291" i="5"/>
  <c r="I2291" i="5"/>
  <c r="H2299" i="5"/>
  <c r="J2299" i="5"/>
  <c r="F2299" i="5"/>
  <c r="E2299" i="5"/>
  <c r="X2299" i="5" s="1"/>
  <c r="G2299" i="5"/>
  <c r="I2299" i="5"/>
  <c r="AB2314" i="5"/>
  <c r="S2314" i="5"/>
  <c r="T2314" i="5"/>
  <c r="AB2330" i="5"/>
  <c r="S2330" i="5"/>
  <c r="T2330" i="5"/>
  <c r="AB2346" i="5"/>
  <c r="S2346" i="5"/>
  <c r="T2346" i="5"/>
  <c r="AB2374" i="5"/>
  <c r="S2374" i="5"/>
  <c r="T2374" i="5"/>
  <c r="V2379" i="5"/>
  <c r="I2379" i="5" s="1"/>
  <c r="AB2379" i="5"/>
  <c r="AB2029" i="5"/>
  <c r="F2030" i="5"/>
  <c r="T2067" i="5"/>
  <c r="T2070"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19" i="5"/>
  <c r="E2419" i="5"/>
  <c r="X2419" i="5" s="1"/>
  <c r="J2419" i="5"/>
  <c r="R2419" i="5"/>
  <c r="F2419" i="5"/>
  <c r="H2419" i="5"/>
  <c r="I2423" i="5"/>
  <c r="E2423" i="5"/>
  <c r="X2423" i="5" s="1"/>
  <c r="J2423" i="5"/>
  <c r="R2423" i="5"/>
  <c r="F2423" i="5"/>
  <c r="H2423" i="5"/>
  <c r="I2427" i="5"/>
  <c r="E2427" i="5"/>
  <c r="X2427" i="5" s="1"/>
  <c r="J2427" i="5"/>
  <c r="R2427" i="5"/>
  <c r="F2427" i="5"/>
  <c r="H2427" i="5"/>
  <c r="I2431" i="5"/>
  <c r="E2431" i="5"/>
  <c r="X2431" i="5" s="1"/>
  <c r="J2431" i="5"/>
  <c r="R2431" i="5"/>
  <c r="F2431" i="5"/>
  <c r="H2431" i="5"/>
  <c r="I2435" i="5"/>
  <c r="E2435" i="5"/>
  <c r="X2435" i="5" s="1"/>
  <c r="J2435" i="5"/>
  <c r="R2435" i="5"/>
  <c r="F2435" i="5"/>
  <c r="H2435" i="5"/>
  <c r="I2439" i="5"/>
  <c r="E2439" i="5"/>
  <c r="X2439" i="5" s="1"/>
  <c r="J2439" i="5"/>
  <c r="R2439" i="5"/>
  <c r="F2439" i="5"/>
  <c r="H2439" i="5"/>
  <c r="J2443" i="5"/>
  <c r="R2443" i="5"/>
  <c r="T2448" i="5"/>
  <c r="S2448" i="5"/>
  <c r="AB2448" i="5"/>
  <c r="T2480" i="5"/>
  <c r="S2480" i="5"/>
  <c r="AB2480" i="5"/>
  <c r="AB2034" i="5"/>
  <c r="S2034" i="5"/>
  <c r="T2034" i="5"/>
  <c r="AB2036" i="5"/>
  <c r="S2036" i="5"/>
  <c r="T2036" i="5"/>
  <c r="AB2038" i="5"/>
  <c r="S2038" i="5"/>
  <c r="T2038" i="5"/>
  <c r="AB2040" i="5"/>
  <c r="S2040" i="5"/>
  <c r="T2040" i="5"/>
  <c r="AB2042" i="5"/>
  <c r="S2042" i="5"/>
  <c r="T2042" i="5"/>
  <c r="AB2044" i="5"/>
  <c r="S2044" i="5"/>
  <c r="T2044" i="5"/>
  <c r="AB2046" i="5"/>
  <c r="S2046" i="5"/>
  <c r="T2046" i="5"/>
  <c r="AB2048" i="5"/>
  <c r="S2048" i="5"/>
  <c r="T2048" i="5"/>
  <c r="AB2050" i="5"/>
  <c r="S2050" i="5"/>
  <c r="T2050" i="5"/>
  <c r="AB2052" i="5"/>
  <c r="S2052" i="5"/>
  <c r="T2052" i="5"/>
  <c r="AB2054" i="5"/>
  <c r="S2054" i="5"/>
  <c r="T2054" i="5"/>
  <c r="AB2056" i="5"/>
  <c r="S2056" i="5"/>
  <c r="T2056" i="5"/>
  <c r="AB2058" i="5"/>
  <c r="S2058" i="5"/>
  <c r="T2058" i="5"/>
  <c r="AB2060" i="5"/>
  <c r="S2060" i="5"/>
  <c r="T2060"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AB2107" i="5"/>
  <c r="S2107" i="5"/>
  <c r="AB2111" i="5"/>
  <c r="S2111" i="5"/>
  <c r="AB2115" i="5"/>
  <c r="S2115" i="5"/>
  <c r="AB2119" i="5"/>
  <c r="S2119" i="5"/>
  <c r="AB2123" i="5"/>
  <c r="S2123"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H2156" i="5"/>
  <c r="J2156" i="5"/>
  <c r="E2156" i="5"/>
  <c r="X2156" i="5" s="1"/>
  <c r="R2156" i="5"/>
  <c r="F2156" i="5"/>
  <c r="G2156"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H2172" i="5"/>
  <c r="J2172" i="5"/>
  <c r="E2172" i="5"/>
  <c r="X2172" i="5" s="1"/>
  <c r="R2172" i="5"/>
  <c r="F2172" i="5"/>
  <c r="G2172"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H2188" i="5"/>
  <c r="J2188" i="5"/>
  <c r="E2188" i="5"/>
  <c r="X2188" i="5" s="1"/>
  <c r="R2188" i="5"/>
  <c r="F2188"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AB2203" i="5"/>
  <c r="S2203" i="5"/>
  <c r="H2204" i="5"/>
  <c r="J2204" i="5"/>
  <c r="E2204" i="5"/>
  <c r="X2204" i="5" s="1"/>
  <c r="R2204" i="5"/>
  <c r="F2204" i="5"/>
  <c r="G2204" i="5"/>
  <c r="AB2207" i="5"/>
  <c r="S2207" i="5"/>
  <c r="H2208" i="5"/>
  <c r="J2208" i="5"/>
  <c r="E2208" i="5"/>
  <c r="X2208" i="5" s="1"/>
  <c r="R2208" i="5"/>
  <c r="F2208" i="5"/>
  <c r="G2208" i="5"/>
  <c r="AB2211" i="5"/>
  <c r="S2211" i="5"/>
  <c r="H2212" i="5"/>
  <c r="J2212" i="5"/>
  <c r="E2212" i="5"/>
  <c r="X2212" i="5" s="1"/>
  <c r="R2212" i="5"/>
  <c r="F2212" i="5"/>
  <c r="G2212" i="5"/>
  <c r="AB2215" i="5"/>
  <c r="S2215" i="5"/>
  <c r="H2216" i="5"/>
  <c r="J2216" i="5"/>
  <c r="E2216" i="5"/>
  <c r="X2216" i="5" s="1"/>
  <c r="R2216" i="5"/>
  <c r="F2216" i="5"/>
  <c r="G2216" i="5"/>
  <c r="AB2219" i="5"/>
  <c r="S2219" i="5"/>
  <c r="H2220" i="5"/>
  <c r="J2220" i="5"/>
  <c r="E2220" i="5"/>
  <c r="X2220" i="5" s="1"/>
  <c r="R2220" i="5"/>
  <c r="F2220" i="5"/>
  <c r="G2220" i="5"/>
  <c r="AB2306" i="5"/>
  <c r="S2306" i="5"/>
  <c r="T2306" i="5"/>
  <c r="AB2322" i="5"/>
  <c r="S2322" i="5"/>
  <c r="T2322" i="5"/>
  <c r="AB2338" i="5"/>
  <c r="S2338" i="5"/>
  <c r="T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5" i="5"/>
  <c r="T2199" i="5"/>
  <c r="T2203" i="5"/>
  <c r="T2207" i="5"/>
  <c r="T2211" i="5"/>
  <c r="T2215" i="5"/>
  <c r="T2219" i="5"/>
  <c r="AB2068" i="5"/>
  <c r="S2068" i="5"/>
  <c r="AB2072" i="5"/>
  <c r="S2072" i="5"/>
  <c r="J2073" i="5"/>
  <c r="F2073" i="5"/>
  <c r="AB2076" i="5"/>
  <c r="S2076" i="5"/>
  <c r="J2077" i="5"/>
  <c r="F2077" i="5"/>
  <c r="AB2080" i="5"/>
  <c r="S2080" i="5"/>
  <c r="J2081" i="5"/>
  <c r="F2081" i="5"/>
  <c r="AB2084" i="5"/>
  <c r="S2084" i="5"/>
  <c r="J2085" i="5"/>
  <c r="F2085" i="5"/>
  <c r="AB2088" i="5"/>
  <c r="S2088" i="5"/>
  <c r="AB2092" i="5"/>
  <c r="S2092" i="5"/>
  <c r="F2093" i="5"/>
  <c r="AB2096" i="5"/>
  <c r="S2096" i="5"/>
  <c r="AB2100" i="5"/>
  <c r="S2100" i="5"/>
  <c r="J2101" i="5"/>
  <c r="F2101"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F2137" i="5"/>
  <c r="AB2140" i="5"/>
  <c r="S2140" i="5"/>
  <c r="J2141" i="5"/>
  <c r="F2141" i="5"/>
  <c r="AB2144" i="5"/>
  <c r="S2144" i="5"/>
  <c r="J2145" i="5"/>
  <c r="F2145" i="5"/>
  <c r="AB2148" i="5"/>
  <c r="S2148" i="5"/>
  <c r="AB2152" i="5"/>
  <c r="S2152" i="5"/>
  <c r="J2153" i="5"/>
  <c r="F2153" i="5"/>
  <c r="AB2156" i="5"/>
  <c r="S2156" i="5"/>
  <c r="J2157" i="5"/>
  <c r="F2157" i="5"/>
  <c r="AB2160" i="5"/>
  <c r="S2160" i="5"/>
  <c r="J2161" i="5"/>
  <c r="F2161" i="5"/>
  <c r="AB2164" i="5"/>
  <c r="S2164" i="5"/>
  <c r="J2165" i="5"/>
  <c r="F2165" i="5"/>
  <c r="AB2168" i="5"/>
  <c r="S2168" i="5"/>
  <c r="J2169" i="5"/>
  <c r="F2169" i="5"/>
  <c r="AB2172" i="5"/>
  <c r="S2172" i="5"/>
  <c r="J2173" i="5"/>
  <c r="F2173" i="5"/>
  <c r="AB2176" i="5"/>
  <c r="S2176" i="5"/>
  <c r="J2177" i="5"/>
  <c r="F2177" i="5"/>
  <c r="AB2180" i="5"/>
  <c r="S2180" i="5"/>
  <c r="J2181" i="5"/>
  <c r="F2181" i="5"/>
  <c r="AB2184" i="5"/>
  <c r="S2184" i="5"/>
  <c r="J2185"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S2220" i="5"/>
  <c r="H2221" i="5"/>
  <c r="J2221" i="5"/>
  <c r="F2221" i="5"/>
  <c r="AB2227" i="5"/>
  <c r="S2227" i="5"/>
  <c r="AB2228" i="5"/>
  <c r="S2228" i="5"/>
  <c r="H2229" i="5"/>
  <c r="J2229" i="5"/>
  <c r="F2229" i="5"/>
  <c r="AB2235" i="5"/>
  <c r="S2235" i="5"/>
  <c r="AB2236" i="5"/>
  <c r="S2236" i="5"/>
  <c r="H2237" i="5"/>
  <c r="J2237" i="5"/>
  <c r="F2237" i="5"/>
  <c r="AB2243" i="5"/>
  <c r="S2243" i="5"/>
  <c r="AB2244" i="5"/>
  <c r="S2244" i="5"/>
  <c r="H2245" i="5"/>
  <c r="J2245" i="5"/>
  <c r="F2245" i="5"/>
  <c r="AB2251" i="5"/>
  <c r="S2251" i="5"/>
  <c r="AB2252" i="5"/>
  <c r="S2252" i="5"/>
  <c r="H2253" i="5"/>
  <c r="J2253" i="5"/>
  <c r="F2253" i="5"/>
  <c r="AB2259" i="5"/>
  <c r="S2259" i="5"/>
  <c r="AB2260" i="5"/>
  <c r="S2260" i="5"/>
  <c r="H2261" i="5"/>
  <c r="J2261" i="5"/>
  <c r="F2261" i="5"/>
  <c r="AB2267" i="5"/>
  <c r="S2267" i="5"/>
  <c r="AB2268" i="5"/>
  <c r="S2268" i="5"/>
  <c r="H2269" i="5"/>
  <c r="J2269" i="5"/>
  <c r="F2269" i="5"/>
  <c r="AB2275" i="5"/>
  <c r="S2275" i="5"/>
  <c r="AB2276" i="5"/>
  <c r="S2276"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28" i="5"/>
  <c r="S2328" i="5"/>
  <c r="AB2332" i="5"/>
  <c r="S2332" i="5"/>
  <c r="J2333" i="5"/>
  <c r="F2333" i="5"/>
  <c r="H2333" i="5"/>
  <c r="R2333" i="5"/>
  <c r="E2333" i="5"/>
  <c r="X2333" i="5" s="1"/>
  <c r="AB2336" i="5"/>
  <c r="S2336" i="5"/>
  <c r="J2337"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I2484" i="5"/>
  <c r="E2484" i="5"/>
  <c r="X2484" i="5" s="1"/>
  <c r="R2484" i="5"/>
  <c r="F2484" i="5"/>
  <c r="H2484" i="5"/>
  <c r="J2484" i="5"/>
  <c r="R2495" i="5"/>
  <c r="J2495" i="5"/>
  <c r="E2495" i="5"/>
  <c r="X2495" i="5" s="1"/>
  <c r="F2495" i="5"/>
  <c r="H2495" i="5"/>
  <c r="I2495" i="5"/>
  <c r="T2068" i="5"/>
  <c r="T2072" i="5"/>
  <c r="I2073" i="5"/>
  <c r="T2076" i="5"/>
  <c r="I2077" i="5"/>
  <c r="G2079" i="5"/>
  <c r="T2080" i="5"/>
  <c r="I2081" i="5"/>
  <c r="G2083" i="5"/>
  <c r="T2084" i="5"/>
  <c r="I2085" i="5"/>
  <c r="G2087" i="5"/>
  <c r="T2088" i="5"/>
  <c r="G2091" i="5"/>
  <c r="T2092" i="5"/>
  <c r="G2095" i="5"/>
  <c r="T2096" i="5"/>
  <c r="G2099" i="5"/>
  <c r="T2100" i="5"/>
  <c r="I2101" i="5"/>
  <c r="G2103" i="5"/>
  <c r="T2104" i="5"/>
  <c r="I2105" i="5"/>
  <c r="G2107" i="5"/>
  <c r="T2108" i="5"/>
  <c r="I2109" i="5"/>
  <c r="G2111" i="5"/>
  <c r="T2112" i="5"/>
  <c r="I2113" i="5"/>
  <c r="G2115" i="5"/>
  <c r="T2116" i="5"/>
  <c r="G2119" i="5"/>
  <c r="T2120" i="5"/>
  <c r="I2121" i="5"/>
  <c r="G2123" i="5"/>
  <c r="T2124" i="5"/>
  <c r="G2127" i="5"/>
  <c r="T2128" i="5"/>
  <c r="I2129" i="5"/>
  <c r="G2131" i="5"/>
  <c r="T2132" i="5"/>
  <c r="T2136" i="5"/>
  <c r="I2137" i="5"/>
  <c r="T2140" i="5"/>
  <c r="I2141" i="5"/>
  <c r="T2144" i="5"/>
  <c r="I2145" i="5"/>
  <c r="T2148" i="5"/>
  <c r="I2149" i="5"/>
  <c r="T2152" i="5"/>
  <c r="I2153" i="5"/>
  <c r="T2156" i="5"/>
  <c r="I2157" i="5"/>
  <c r="T2160" i="5"/>
  <c r="I2161" i="5"/>
  <c r="T2164" i="5"/>
  <c r="I2165" i="5"/>
  <c r="T2168" i="5"/>
  <c r="I2169" i="5"/>
  <c r="T2172" i="5"/>
  <c r="I2173" i="5"/>
  <c r="T2176" i="5"/>
  <c r="I2177" i="5"/>
  <c r="T2180" i="5"/>
  <c r="I2181" i="5"/>
  <c r="T2184" i="5"/>
  <c r="I2185" i="5"/>
  <c r="T2188" i="5"/>
  <c r="I2189" i="5"/>
  <c r="T2192" i="5"/>
  <c r="T2196" i="5"/>
  <c r="I2197" i="5"/>
  <c r="T2200" i="5"/>
  <c r="I2201" i="5"/>
  <c r="T2204" i="5"/>
  <c r="I2205" i="5"/>
  <c r="T2208" i="5"/>
  <c r="I2209" i="5"/>
  <c r="T2212" i="5"/>
  <c r="I2213" i="5"/>
  <c r="T2216" i="5"/>
  <c r="I2217" i="5"/>
  <c r="T2220" i="5"/>
  <c r="R2221" i="5"/>
  <c r="T2228" i="5"/>
  <c r="R2229" i="5"/>
  <c r="T2236" i="5"/>
  <c r="R2237" i="5"/>
  <c r="T2244" i="5"/>
  <c r="R2245" i="5"/>
  <c r="T2252" i="5"/>
  <c r="R2253" i="5"/>
  <c r="T2260" i="5"/>
  <c r="R2261" i="5"/>
  <c r="T2268"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29" i="5"/>
  <c r="S2229" i="5"/>
  <c r="AB2230" i="5"/>
  <c r="S2230" i="5"/>
  <c r="H2231" i="5"/>
  <c r="J2231" i="5"/>
  <c r="F2231" i="5"/>
  <c r="AB2237" i="5"/>
  <c r="S2237" i="5"/>
  <c r="AB2238" i="5"/>
  <c r="S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AB2315" i="5"/>
  <c r="V2319" i="5"/>
  <c r="E2319" i="5" s="1"/>
  <c r="X2319" i="5" s="1"/>
  <c r="AB2319" i="5"/>
  <c r="V2323" i="5"/>
  <c r="E2323" i="5" s="1"/>
  <c r="X2323" i="5" s="1"/>
  <c r="AB2323" i="5"/>
  <c r="V2327" i="5"/>
  <c r="AB2327" i="5"/>
  <c r="V2331" i="5"/>
  <c r="I2331" i="5" s="1"/>
  <c r="AB2331" i="5"/>
  <c r="V2335" i="5"/>
  <c r="AB2335" i="5"/>
  <c r="V2339" i="5"/>
  <c r="AB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H2085" i="5"/>
  <c r="E2087" i="5"/>
  <c r="X2087" i="5" s="1"/>
  <c r="E2091" i="5"/>
  <c r="X2091" i="5" s="1"/>
  <c r="E2095" i="5"/>
  <c r="X2095" i="5" s="1"/>
  <c r="E2099" i="5"/>
  <c r="X2099" i="5" s="1"/>
  <c r="H2101" i="5"/>
  <c r="E2103" i="5"/>
  <c r="X2103" i="5" s="1"/>
  <c r="H2105" i="5"/>
  <c r="E2107" i="5"/>
  <c r="X2107" i="5" s="1"/>
  <c r="E2111" i="5"/>
  <c r="X2111" i="5" s="1"/>
  <c r="H2113" i="5"/>
  <c r="E2115" i="5"/>
  <c r="X2115" i="5" s="1"/>
  <c r="H2117" i="5"/>
  <c r="E2119" i="5"/>
  <c r="X2119" i="5" s="1"/>
  <c r="H2121" i="5"/>
  <c r="E2123" i="5"/>
  <c r="X2123" i="5" s="1"/>
  <c r="E2127" i="5"/>
  <c r="X2127" i="5" s="1"/>
  <c r="H2129" i="5"/>
  <c r="E2131" i="5"/>
  <c r="X2131" i="5" s="1"/>
  <c r="E2135" i="5"/>
  <c r="X2135" i="5" s="1"/>
  <c r="H2137" i="5"/>
  <c r="E2139" i="5"/>
  <c r="X2139" i="5" s="1"/>
  <c r="H2141" i="5"/>
  <c r="H2145" i="5"/>
  <c r="E2147" i="5"/>
  <c r="X2147" i="5" s="1"/>
  <c r="E2151" i="5"/>
  <c r="X2151" i="5" s="1"/>
  <c r="H2153" i="5"/>
  <c r="E2155" i="5"/>
  <c r="X2155" i="5" s="1"/>
  <c r="H2157" i="5"/>
  <c r="H2161" i="5"/>
  <c r="H2165" i="5"/>
  <c r="E2167" i="5"/>
  <c r="X2167" i="5" s="1"/>
  <c r="H2169" i="5"/>
  <c r="E2171" i="5"/>
  <c r="X2171" i="5" s="1"/>
  <c r="H2173" i="5"/>
  <c r="E2175" i="5"/>
  <c r="X2175" i="5" s="1"/>
  <c r="H2177" i="5"/>
  <c r="E2179" i="5"/>
  <c r="X2179" i="5" s="1"/>
  <c r="H2181" i="5"/>
  <c r="H2185" i="5"/>
  <c r="E2187" i="5"/>
  <c r="X2187" i="5" s="1"/>
  <c r="H2189" i="5"/>
  <c r="H2193" i="5"/>
  <c r="E2195" i="5"/>
  <c r="X2195" i="5" s="1"/>
  <c r="H2197" i="5"/>
  <c r="H2201" i="5"/>
  <c r="E2203" i="5"/>
  <c r="X2203" i="5" s="1"/>
  <c r="H2205" i="5"/>
  <c r="E2207" i="5"/>
  <c r="X2207" i="5" s="1"/>
  <c r="H2209" i="5"/>
  <c r="E2211" i="5"/>
  <c r="X2211" i="5" s="1"/>
  <c r="H2213" i="5"/>
  <c r="E2215" i="5"/>
  <c r="X2215" i="5" s="1"/>
  <c r="H2217" i="5"/>
  <c r="E2219" i="5"/>
  <c r="X2219" i="5" s="1"/>
  <c r="I2221" i="5"/>
  <c r="T2222" i="5"/>
  <c r="R2223" i="5"/>
  <c r="I2229" i="5"/>
  <c r="T2230" i="5"/>
  <c r="R2231" i="5"/>
  <c r="I2237" i="5"/>
  <c r="T2238" i="5"/>
  <c r="I2245" i="5"/>
  <c r="T2246" i="5"/>
  <c r="R2247" i="5"/>
  <c r="I2253"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J2107" i="5"/>
  <c r="F2107" i="5"/>
  <c r="AB2110" i="5"/>
  <c r="S2110" i="5"/>
  <c r="J2111" i="5"/>
  <c r="F2111" i="5"/>
  <c r="AB2114" i="5"/>
  <c r="S2114" i="5"/>
  <c r="J2115" i="5"/>
  <c r="F2115" i="5"/>
  <c r="AB2118" i="5"/>
  <c r="S2118" i="5"/>
  <c r="J2119" i="5"/>
  <c r="F2119" i="5"/>
  <c r="AB2122" i="5"/>
  <c r="S2122" i="5"/>
  <c r="J2123" i="5"/>
  <c r="F2123" i="5"/>
  <c r="AB2126" i="5"/>
  <c r="S2126" i="5"/>
  <c r="J2127" i="5"/>
  <c r="F2127" i="5"/>
  <c r="AB2130" i="5"/>
  <c r="S2130" i="5"/>
  <c r="J2131" i="5"/>
  <c r="F2131" i="5"/>
  <c r="AB2134" i="5"/>
  <c r="S2134" i="5"/>
  <c r="J2135" i="5"/>
  <c r="F2135" i="5"/>
  <c r="AB2138" i="5"/>
  <c r="S2138" i="5"/>
  <c r="AB2142" i="5"/>
  <c r="S2142" i="5"/>
  <c r="J2143" i="5"/>
  <c r="AB2146" i="5"/>
  <c r="S2146" i="5"/>
  <c r="J2147" i="5"/>
  <c r="F2147" i="5"/>
  <c r="AB2150" i="5"/>
  <c r="S2150" i="5"/>
  <c r="J2151" i="5"/>
  <c r="F2151" i="5"/>
  <c r="AB2154" i="5"/>
  <c r="S2154" i="5"/>
  <c r="J2155" i="5"/>
  <c r="F2155" i="5"/>
  <c r="AB2158" i="5"/>
  <c r="S2158" i="5"/>
  <c r="AB2162" i="5"/>
  <c r="S2162" i="5"/>
  <c r="J2163" i="5"/>
  <c r="F2163" i="5"/>
  <c r="AB2166" i="5"/>
  <c r="S2166" i="5"/>
  <c r="J2167" i="5"/>
  <c r="F2167" i="5"/>
  <c r="AB2170" i="5"/>
  <c r="S2170" i="5"/>
  <c r="J2171" i="5"/>
  <c r="F2171" i="5"/>
  <c r="AB2174" i="5"/>
  <c r="S2174" i="5"/>
  <c r="J2175" i="5"/>
  <c r="F2175" i="5"/>
  <c r="AB2178" i="5"/>
  <c r="S2178" i="5"/>
  <c r="J2179" i="5"/>
  <c r="F2179" i="5"/>
  <c r="AB2182" i="5"/>
  <c r="S2182" i="5"/>
  <c r="AB2186" i="5"/>
  <c r="S2186" i="5"/>
  <c r="J2187" i="5"/>
  <c r="F2187" i="5"/>
  <c r="AB2190" i="5"/>
  <c r="S2190" i="5"/>
  <c r="J2191" i="5"/>
  <c r="AB2194" i="5"/>
  <c r="S2194" i="5"/>
  <c r="J2195" i="5"/>
  <c r="F2195" i="5"/>
  <c r="AB2198" i="5"/>
  <c r="S2198" i="5"/>
  <c r="AB2202" i="5"/>
  <c r="S2202" i="5"/>
  <c r="J2203" i="5"/>
  <c r="F2203" i="5"/>
  <c r="AB2206" i="5"/>
  <c r="S2206" i="5"/>
  <c r="J2207" i="5"/>
  <c r="F2207" i="5"/>
  <c r="AB2210" i="5"/>
  <c r="S2210" i="5"/>
  <c r="J2211" i="5"/>
  <c r="F2211" i="5"/>
  <c r="AB2214" i="5"/>
  <c r="S2214" i="5"/>
  <c r="F2215" i="5"/>
  <c r="AB2218" i="5"/>
  <c r="S2218" i="5"/>
  <c r="J2219" i="5"/>
  <c r="F2219" i="5"/>
  <c r="AB2223" i="5"/>
  <c r="S2223" i="5"/>
  <c r="AB2224" i="5"/>
  <c r="S2224" i="5"/>
  <c r="H2225" i="5"/>
  <c r="AB2231" i="5"/>
  <c r="S2231" i="5"/>
  <c r="AB2232" i="5"/>
  <c r="S2232" i="5"/>
  <c r="H2233" i="5"/>
  <c r="J2233" i="5"/>
  <c r="F2233" i="5"/>
  <c r="AB2239" i="5"/>
  <c r="S2239" i="5"/>
  <c r="AB2240" i="5"/>
  <c r="S2240" i="5"/>
  <c r="H2241" i="5"/>
  <c r="F2241" i="5"/>
  <c r="AB2247" i="5"/>
  <c r="S2247" i="5"/>
  <c r="AB2248" i="5"/>
  <c r="S2248"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7" i="5"/>
  <c r="S2287" i="5"/>
  <c r="AB2288" i="5"/>
  <c r="S2288" i="5"/>
  <c r="H2289" i="5"/>
  <c r="J2289" i="5"/>
  <c r="F2289" i="5"/>
  <c r="AB2295" i="5"/>
  <c r="S2295" i="5"/>
  <c r="AB2296" i="5"/>
  <c r="S2296"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I2107" i="5"/>
  <c r="T2110" i="5"/>
  <c r="I2111" i="5"/>
  <c r="T2114" i="5"/>
  <c r="I2115" i="5"/>
  <c r="T2118" i="5"/>
  <c r="I2119" i="5"/>
  <c r="T2122" i="5"/>
  <c r="I2123" i="5"/>
  <c r="T2126" i="5"/>
  <c r="I2127" i="5"/>
  <c r="T2130" i="5"/>
  <c r="I2131" i="5"/>
  <c r="T2134" i="5"/>
  <c r="I2135" i="5"/>
  <c r="G2137" i="5"/>
  <c r="T2138" i="5"/>
  <c r="I2139" i="5"/>
  <c r="G2141" i="5"/>
  <c r="T2142" i="5"/>
  <c r="G2145" i="5"/>
  <c r="T2146" i="5"/>
  <c r="I2147" i="5"/>
  <c r="T2150" i="5"/>
  <c r="I2151" i="5"/>
  <c r="G2153" i="5"/>
  <c r="T2154" i="5"/>
  <c r="I2155" i="5"/>
  <c r="G2157" i="5"/>
  <c r="T2158" i="5"/>
  <c r="G2161" i="5"/>
  <c r="T2162" i="5"/>
  <c r="I2163" i="5"/>
  <c r="G2165" i="5"/>
  <c r="T2166" i="5"/>
  <c r="I2167" i="5"/>
  <c r="G2169" i="5"/>
  <c r="T2170" i="5"/>
  <c r="I2171" i="5"/>
  <c r="G2173" i="5"/>
  <c r="T2174" i="5"/>
  <c r="I2175" i="5"/>
  <c r="G2177" i="5"/>
  <c r="T2178" i="5"/>
  <c r="I2179" i="5"/>
  <c r="G2181" i="5"/>
  <c r="T2182" i="5"/>
  <c r="G2185" i="5"/>
  <c r="T2186" i="5"/>
  <c r="I2187" i="5"/>
  <c r="G2189" i="5"/>
  <c r="T2190" i="5"/>
  <c r="T2194" i="5"/>
  <c r="I2195" i="5"/>
  <c r="G2197" i="5"/>
  <c r="T2198" i="5"/>
  <c r="G2201" i="5"/>
  <c r="T2202" i="5"/>
  <c r="I2203" i="5"/>
  <c r="G2205" i="5"/>
  <c r="T2206" i="5"/>
  <c r="I2207" i="5"/>
  <c r="G2209" i="5"/>
  <c r="T2210" i="5"/>
  <c r="I2211" i="5"/>
  <c r="G2213" i="5"/>
  <c r="T2214" i="5"/>
  <c r="I2215" i="5"/>
  <c r="G2217" i="5"/>
  <c r="T2218" i="5"/>
  <c r="I2219" i="5"/>
  <c r="G2221" i="5"/>
  <c r="T2224" i="5"/>
  <c r="R2225" i="5"/>
  <c r="T2227" i="5"/>
  <c r="G2229" i="5"/>
  <c r="T2232" i="5"/>
  <c r="T2235" i="5"/>
  <c r="G2237" i="5"/>
  <c r="T2240" i="5"/>
  <c r="R2241" i="5"/>
  <c r="T2243" i="5"/>
  <c r="G2245" i="5"/>
  <c r="T2248" i="5"/>
  <c r="T2251" i="5"/>
  <c r="G2253" i="5"/>
  <c r="T2256" i="5"/>
  <c r="T2259" i="5"/>
  <c r="G2261" i="5"/>
  <c r="T2264" i="5"/>
  <c r="R2265" i="5"/>
  <c r="T2267" i="5"/>
  <c r="G2269" i="5"/>
  <c r="T2272" i="5"/>
  <c r="R2273" i="5"/>
  <c r="T2275" i="5"/>
  <c r="G2277" i="5"/>
  <c r="T2280" i="5"/>
  <c r="R2281" i="5"/>
  <c r="T2283" i="5"/>
  <c r="G2285" i="5"/>
  <c r="T2288" i="5"/>
  <c r="R2289" i="5"/>
  <c r="T2291" i="5"/>
  <c r="G2293" i="5"/>
  <c r="T2296" i="5"/>
  <c r="T2299" i="5"/>
  <c r="I2301" i="5"/>
  <c r="I2305" i="5"/>
  <c r="I2309" i="5"/>
  <c r="I2317" i="5"/>
  <c r="I2321" i="5"/>
  <c r="I2325" i="5"/>
  <c r="I2329" i="5"/>
  <c r="I2333" i="5"/>
  <c r="I2337" i="5"/>
  <c r="I2341" i="5"/>
  <c r="I2345" i="5"/>
  <c r="I2349" i="5"/>
  <c r="I2357" i="5"/>
  <c r="T2362" i="5"/>
  <c r="T2378" i="5"/>
  <c r="I2391" i="5"/>
  <c r="E2391" i="5"/>
  <c r="X2391" i="5" s="1"/>
  <c r="J2391" i="5"/>
  <c r="F2391" i="5"/>
  <c r="I2393" i="5"/>
  <c r="E2393" i="5"/>
  <c r="X2393" i="5" s="1"/>
  <c r="J2393" i="5"/>
  <c r="F2393" i="5"/>
  <c r="I2395" i="5"/>
  <c r="E2395" i="5"/>
  <c r="X2395" i="5" s="1"/>
  <c r="J2395" i="5"/>
  <c r="F2395" i="5"/>
  <c r="I2397" i="5"/>
  <c r="E2397" i="5"/>
  <c r="X2397" i="5" s="1"/>
  <c r="J2397" i="5"/>
  <c r="F2397" i="5"/>
  <c r="I2399" i="5"/>
  <c r="E2399" i="5"/>
  <c r="X2399" i="5" s="1"/>
  <c r="J2399" i="5"/>
  <c r="F2399" i="5"/>
  <c r="I2401" i="5"/>
  <c r="E2401" i="5"/>
  <c r="X2401" i="5" s="1"/>
  <c r="J2401" i="5"/>
  <c r="F2401" i="5"/>
  <c r="H2403" i="5"/>
  <c r="I2403" i="5"/>
  <c r="E2403" i="5"/>
  <c r="X2403" i="5" s="1"/>
  <c r="J2403" i="5"/>
  <c r="F2403" i="5"/>
  <c r="AB2405" i="5"/>
  <c r="S2405" i="5"/>
  <c r="T2405" i="5"/>
  <c r="H2411" i="5"/>
  <c r="I2411" i="5"/>
  <c r="E2411" i="5"/>
  <c r="X2411" i="5" s="1"/>
  <c r="J2411" i="5"/>
  <c r="F2411" i="5"/>
  <c r="T2413" i="5"/>
  <c r="S2413" i="5"/>
  <c r="R2451" i="5"/>
  <c r="J2451" i="5"/>
  <c r="E2451" i="5"/>
  <c r="X2451" i="5" s="1"/>
  <c r="F2451" i="5"/>
  <c r="H2451" i="5"/>
  <c r="T2452" i="5"/>
  <c r="S2452" i="5"/>
  <c r="I2456" i="5"/>
  <c r="E2456" i="5"/>
  <c r="X2456" i="5" s="1"/>
  <c r="R2456" i="5"/>
  <c r="F2456" i="5"/>
  <c r="H2456" i="5"/>
  <c r="R2467" i="5"/>
  <c r="J2467" i="5"/>
  <c r="E2467" i="5"/>
  <c r="X2467" i="5" s="1"/>
  <c r="F2467" i="5"/>
  <c r="H2467" i="5"/>
  <c r="T2468" i="5"/>
  <c r="S2468" i="5"/>
  <c r="I2472" i="5"/>
  <c r="E2472" i="5"/>
  <c r="X2472" i="5" s="1"/>
  <c r="R2472" i="5"/>
  <c r="F2472" i="5"/>
  <c r="H2472" i="5"/>
  <c r="T2484" i="5"/>
  <c r="S2484" i="5"/>
  <c r="I2488" i="5"/>
  <c r="E2488" i="5"/>
  <c r="X2488" i="5" s="1"/>
  <c r="R2488" i="5"/>
  <c r="F2488" i="5"/>
  <c r="H2488" i="5"/>
  <c r="R2499" i="5"/>
  <c r="J2499" i="5"/>
  <c r="E2499" i="5"/>
  <c r="X2499" i="5" s="1"/>
  <c r="F2499" i="5"/>
  <c r="H2499" i="5"/>
  <c r="T2500" i="5"/>
  <c r="S2500" i="5"/>
  <c r="AB2301" i="5"/>
  <c r="AB2305" i="5"/>
  <c r="F2306" i="5"/>
  <c r="R2306" i="5"/>
  <c r="AB2309" i="5"/>
  <c r="F2310" i="5"/>
  <c r="R2310" i="5"/>
  <c r="AB2313" i="5"/>
  <c r="F2314" i="5"/>
  <c r="R2314" i="5"/>
  <c r="AB2317" i="5"/>
  <c r="AB2321" i="5"/>
  <c r="F2322" i="5"/>
  <c r="R2322" i="5"/>
  <c r="AB2325" i="5"/>
  <c r="F2326" i="5"/>
  <c r="R2326" i="5"/>
  <c r="AB2329" i="5"/>
  <c r="F2330" i="5"/>
  <c r="R2330" i="5"/>
  <c r="AB2333" i="5"/>
  <c r="F2334" i="5"/>
  <c r="R2334" i="5"/>
  <c r="AB2337" i="5"/>
  <c r="F2338" i="5"/>
  <c r="R2338" i="5"/>
  <c r="AB2341" i="5"/>
  <c r="F2342" i="5"/>
  <c r="R2342" i="5"/>
  <c r="AB2345" i="5"/>
  <c r="R2346" i="5"/>
  <c r="AB2349" i="5"/>
  <c r="F2350" i="5"/>
  <c r="R2350" i="5"/>
  <c r="AB2353" i="5"/>
  <c r="F2354" i="5"/>
  <c r="AB2357" i="5"/>
  <c r="F2358" i="5"/>
  <c r="R2358" i="5"/>
  <c r="E2361" i="5"/>
  <c r="X2361" i="5" s="1"/>
  <c r="AB2361" i="5"/>
  <c r="F2362" i="5"/>
  <c r="R2362" i="5"/>
  <c r="E2365" i="5"/>
  <c r="X2365" i="5" s="1"/>
  <c r="AB2365" i="5"/>
  <c r="F2366" i="5"/>
  <c r="R2366" i="5"/>
  <c r="E2369" i="5"/>
  <c r="X2369" i="5" s="1"/>
  <c r="AB2369" i="5"/>
  <c r="F2370" i="5"/>
  <c r="R2370" i="5"/>
  <c r="E2373" i="5"/>
  <c r="X2373" i="5" s="1"/>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413" i="5"/>
  <c r="AB2360" i="5"/>
  <c r="S2360" i="5"/>
  <c r="J2361" i="5"/>
  <c r="F2361" i="5"/>
  <c r="AB2364" i="5"/>
  <c r="S2364" i="5"/>
  <c r="J2365" i="5"/>
  <c r="F2365" i="5"/>
  <c r="AB2368" i="5"/>
  <c r="S2368" i="5"/>
  <c r="J2369" i="5"/>
  <c r="F2369" i="5"/>
  <c r="AB2372" i="5"/>
  <c r="S2372" i="5"/>
  <c r="J2373" i="5"/>
  <c r="F2373" i="5"/>
  <c r="AB2376" i="5"/>
  <c r="S2376" i="5"/>
  <c r="AB2380" i="5"/>
  <c r="S2380" i="5"/>
  <c r="J2381" i="5"/>
  <c r="F2381" i="5"/>
  <c r="AB2384" i="5"/>
  <c r="S2384"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47" i="5"/>
  <c r="J2447" i="5"/>
  <c r="E2447" i="5"/>
  <c r="X2447" i="5" s="1"/>
  <c r="F2447" i="5"/>
  <c r="H2447"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I2361" i="5"/>
  <c r="T2364" i="5"/>
  <c r="I2365" i="5"/>
  <c r="T2368" i="5"/>
  <c r="I2369" i="5"/>
  <c r="T2372" i="5"/>
  <c r="I2373" i="5"/>
  <c r="T2376" i="5"/>
  <c r="T2380" i="5"/>
  <c r="I2381" i="5"/>
  <c r="T2384" i="5"/>
  <c r="I2385" i="5"/>
  <c r="T2388" i="5"/>
  <c r="I2389" i="5"/>
  <c r="V2416" i="5"/>
  <c r="V2420" i="5"/>
  <c r="R2420" i="5" s="1"/>
  <c r="V2424" i="5"/>
  <c r="H2424" i="5" s="1"/>
  <c r="V2428" i="5"/>
  <c r="V2432" i="5"/>
  <c r="F2432" i="5" s="1"/>
  <c r="V2436" i="5"/>
  <c r="H2436" i="5" s="1"/>
  <c r="V2440" i="5"/>
  <c r="V2444" i="5"/>
  <c r="R2444" i="5" s="1"/>
  <c r="R2392" i="5"/>
  <c r="G2392" i="5"/>
  <c r="H2392" i="5"/>
  <c r="R2394" i="5"/>
  <c r="G2394" i="5"/>
  <c r="H2394" i="5"/>
  <c r="R2398" i="5"/>
  <c r="G2398" i="5"/>
  <c r="H2398" i="5"/>
  <c r="R2400" i="5"/>
  <c r="G2400" i="5"/>
  <c r="H2400" i="5"/>
  <c r="H2407" i="5"/>
  <c r="I2407" i="5"/>
  <c r="E2407" i="5"/>
  <c r="X2407" i="5" s="1"/>
  <c r="J2407" i="5"/>
  <c r="F2407"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R2475" i="5"/>
  <c r="J2475" i="5"/>
  <c r="E2475" i="5"/>
  <c r="X2475" i="5" s="1"/>
  <c r="F2475" i="5"/>
  <c r="H2475" i="5"/>
  <c r="T2476" i="5"/>
  <c r="S2476" i="5"/>
  <c r="I2480" i="5"/>
  <c r="E2480" i="5"/>
  <c r="X2480" i="5" s="1"/>
  <c r="R2480" i="5"/>
  <c r="F2480" i="5"/>
  <c r="H2480" i="5"/>
  <c r="F2491" i="5"/>
  <c r="T2492" i="5"/>
  <c r="S2492" i="5"/>
  <c r="I2496" i="5"/>
  <c r="E2496" i="5"/>
  <c r="X2496" i="5" s="1"/>
  <c r="R2496" i="5"/>
  <c r="F2496" i="5"/>
  <c r="H2496" i="5"/>
  <c r="H2361" i="5"/>
  <c r="H2365" i="5"/>
  <c r="H2369" i="5"/>
  <c r="H2373" i="5"/>
  <c r="H2381" i="5"/>
  <c r="H2385" i="5"/>
  <c r="H2389" i="5"/>
  <c r="AB2391" i="5"/>
  <c r="AB2393" i="5"/>
  <c r="AB2395" i="5"/>
  <c r="AB2397" i="5"/>
  <c r="AB2399" i="5"/>
  <c r="AB2401" i="5"/>
  <c r="AB2456" i="5"/>
  <c r="AB2472" i="5"/>
  <c r="AB2488" i="5"/>
  <c r="S2392" i="5"/>
  <c r="S2394" i="5"/>
  <c r="S2396" i="5"/>
  <c r="S2398" i="5"/>
  <c r="S2400" i="5"/>
  <c r="H2402" i="5"/>
  <c r="S2402" i="5"/>
  <c r="S2404" i="5"/>
  <c r="H2406" i="5"/>
  <c r="S2406" i="5"/>
  <c r="H2408" i="5"/>
  <c r="S2408" i="5"/>
  <c r="H2410" i="5"/>
  <c r="S2410" i="5"/>
  <c r="H2412" i="5"/>
  <c r="S2412" i="5"/>
  <c r="G2415" i="5"/>
  <c r="G2419" i="5"/>
  <c r="G2423" i="5"/>
  <c r="G2431" i="5"/>
  <c r="G2435" i="5"/>
  <c r="G2439" i="5"/>
  <c r="E2449" i="5"/>
  <c r="X2449" i="5" s="1"/>
  <c r="AB2450" i="5"/>
  <c r="E2453" i="5"/>
  <c r="X2453" i="5" s="1"/>
  <c r="AB2454" i="5"/>
  <c r="E2457" i="5"/>
  <c r="X2457" i="5" s="1"/>
  <c r="AB2458" i="5"/>
  <c r="E2461" i="5"/>
  <c r="X2461" i="5" s="1"/>
  <c r="AB2462" i="5"/>
  <c r="E2465" i="5"/>
  <c r="X2465" i="5" s="1"/>
  <c r="AB2466" i="5"/>
  <c r="E2469" i="5"/>
  <c r="X2469" i="5" s="1"/>
  <c r="AB2470" i="5"/>
  <c r="E2473" i="5"/>
  <c r="X2473" i="5" s="1"/>
  <c r="AB2474" i="5"/>
  <c r="E2477" i="5"/>
  <c r="X2477" i="5" s="1"/>
  <c r="AB2478" i="5"/>
  <c r="E2481" i="5"/>
  <c r="X2481" i="5" s="1"/>
  <c r="AB2482" i="5"/>
  <c r="E2485" i="5"/>
  <c r="X2485" i="5" s="1"/>
  <c r="AB2486" i="5"/>
  <c r="E2489" i="5"/>
  <c r="X2489" i="5" s="1"/>
  <c r="AB2490" i="5"/>
  <c r="E2493" i="5"/>
  <c r="X2493" i="5" s="1"/>
  <c r="AB2494" i="5"/>
  <c r="E2497" i="5"/>
  <c r="X2497" i="5" s="1"/>
  <c r="AB2498" i="5"/>
  <c r="F6" i="6"/>
  <c r="I2417" i="5"/>
  <c r="E2417" i="5"/>
  <c r="X2417" i="5" s="1"/>
  <c r="I2421" i="5"/>
  <c r="E2421" i="5"/>
  <c r="X2421" i="5" s="1"/>
  <c r="E2425" i="5"/>
  <c r="X2425" i="5" s="1"/>
  <c r="I2429" i="5"/>
  <c r="E2429" i="5"/>
  <c r="X2429" i="5" s="1"/>
  <c r="E2433" i="5"/>
  <c r="X2433" i="5" s="1"/>
  <c r="I2437" i="5"/>
  <c r="E2437" i="5"/>
  <c r="X2437" i="5" s="1"/>
  <c r="I2441" i="5"/>
  <c r="E2441" i="5"/>
  <c r="X2441" i="5" s="1"/>
  <c r="I2445" i="5"/>
  <c r="E2445" i="5"/>
  <c r="X2445" i="5" s="1"/>
  <c r="G2449" i="5"/>
  <c r="E2450" i="5"/>
  <c r="X2450" i="5" s="1"/>
  <c r="J2450" i="5"/>
  <c r="G2453" i="5"/>
  <c r="I2454" i="5"/>
  <c r="E2454" i="5"/>
  <c r="X2454" i="5" s="1"/>
  <c r="J2454" i="5"/>
  <c r="G2457" i="5"/>
  <c r="E2458" i="5"/>
  <c r="X2458" i="5" s="1"/>
  <c r="J2458" i="5"/>
  <c r="G2461" i="5"/>
  <c r="E2462" i="5"/>
  <c r="X2462" i="5" s="1"/>
  <c r="J2462" i="5"/>
  <c r="G2465" i="5"/>
  <c r="G2469" i="5"/>
  <c r="I2470" i="5"/>
  <c r="E2470" i="5"/>
  <c r="X2470" i="5" s="1"/>
  <c r="J2470" i="5"/>
  <c r="G2473" i="5"/>
  <c r="G2477" i="5"/>
  <c r="I2478" i="5"/>
  <c r="E2478" i="5"/>
  <c r="X2478" i="5" s="1"/>
  <c r="J2478" i="5"/>
  <c r="G2481" i="5"/>
  <c r="I2482" i="5"/>
  <c r="E2482" i="5"/>
  <c r="X2482" i="5" s="1"/>
  <c r="J2482" i="5"/>
  <c r="G2485" i="5"/>
  <c r="I2486" i="5"/>
  <c r="E2486" i="5"/>
  <c r="X2486" i="5" s="1"/>
  <c r="J2486" i="5"/>
  <c r="G2489" i="5"/>
  <c r="I2490" i="5"/>
  <c r="E2490" i="5"/>
  <c r="X2490" i="5" s="1"/>
  <c r="J2490" i="5"/>
  <c r="G2493" i="5"/>
  <c r="G2497" i="5"/>
  <c r="I2498" i="5"/>
  <c r="E2498" i="5"/>
  <c r="X2498" i="5" s="1"/>
  <c r="J2498" i="5"/>
  <c r="D16" i="6"/>
  <c r="F38" i="6"/>
  <c r="H38" i="6" s="1"/>
  <c r="F43" i="6"/>
  <c r="H43" i="6"/>
  <c r="D43" i="6" s="1"/>
  <c r="F28" i="6"/>
  <c r="H28" i="6"/>
  <c r="D28" i="6" s="1"/>
  <c r="F33" i="6"/>
  <c r="H33" i="6" s="1"/>
  <c r="D33" i="6" s="1"/>
  <c r="G2402" i="5"/>
  <c r="G2406" i="5"/>
  <c r="G2408" i="5"/>
  <c r="G2410" i="5"/>
  <c r="G2412" i="5"/>
  <c r="V2414" i="5"/>
  <c r="V2418" i="5"/>
  <c r="E2418" i="5" s="1"/>
  <c r="X2418" i="5" s="1"/>
  <c r="V2422" i="5"/>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G2447" i="5"/>
  <c r="R2449" i="5"/>
  <c r="H2449" i="5"/>
  <c r="G2451" i="5"/>
  <c r="AB2451" i="5"/>
  <c r="R2453" i="5"/>
  <c r="H2453" i="5"/>
  <c r="G2455" i="5"/>
  <c r="AB2455" i="5"/>
  <c r="R2457" i="5"/>
  <c r="H2457" i="5"/>
  <c r="G2459" i="5"/>
  <c r="AB2459" i="5"/>
  <c r="R2461" i="5"/>
  <c r="H2461" i="5"/>
  <c r="G2463" i="5"/>
  <c r="AB2463" i="5"/>
  <c r="R2465" i="5"/>
  <c r="H2465" i="5"/>
  <c r="G2467" i="5"/>
  <c r="AB2467" i="5"/>
  <c r="H2469" i="5"/>
  <c r="G2471" i="5"/>
  <c r="AB2471" i="5"/>
  <c r="R2473" i="5"/>
  <c r="H2473" i="5"/>
  <c r="G2475" i="5"/>
  <c r="AB2475" i="5"/>
  <c r="R2477" i="5"/>
  <c r="H2477" i="5"/>
  <c r="G2479" i="5"/>
  <c r="AB2479" i="5"/>
  <c r="R2481" i="5"/>
  <c r="H2481" i="5"/>
  <c r="G2483" i="5"/>
  <c r="AB2483" i="5"/>
  <c r="R2485" i="5"/>
  <c r="H2485" i="5"/>
  <c r="G2487" i="5"/>
  <c r="AB2487" i="5"/>
  <c r="R2489" i="5"/>
  <c r="H2489" i="5"/>
  <c r="G2491" i="5"/>
  <c r="AB2491" i="5"/>
  <c r="R2493" i="5"/>
  <c r="H2493" i="5"/>
  <c r="G2495" i="5"/>
  <c r="AB2495" i="5"/>
  <c r="R2497" i="5"/>
  <c r="H2497" i="5"/>
  <c r="G2499" i="5"/>
  <c r="AB2499" i="5"/>
  <c r="G2448" i="5"/>
  <c r="G2456" i="5"/>
  <c r="G2464" i="5"/>
  <c r="G2472" i="5"/>
  <c r="G2480" i="5"/>
  <c r="G2484" i="5"/>
  <c r="G2488" i="5"/>
  <c r="G2492" i="5"/>
  <c r="G2496" i="5"/>
  <c r="F21" i="6"/>
  <c r="G18" i="6"/>
  <c r="H18" i="6"/>
  <c r="D18" i="6" s="1"/>
  <c r="F32" i="6"/>
  <c r="H32" i="6" s="1"/>
  <c r="F2097" i="5"/>
  <c r="J2097" i="5"/>
  <c r="E1999" i="5"/>
  <c r="X1999" i="5" s="1"/>
  <c r="H2377" i="5"/>
  <c r="F845" i="5"/>
  <c r="I2097" i="5"/>
  <c r="E2034" i="5"/>
  <c r="X2034" i="5" s="1"/>
  <c r="I530" i="5"/>
  <c r="J2215" i="5"/>
  <c r="E1122" i="5"/>
  <c r="X1122" i="5" s="1"/>
  <c r="F2225" i="5"/>
  <c r="I777" i="5"/>
  <c r="I2159" i="5"/>
  <c r="J2225" i="5"/>
  <c r="H777" i="5"/>
  <c r="F801" i="5"/>
  <c r="J2241" i="5"/>
  <c r="H2097" i="5"/>
  <c r="H801" i="5"/>
  <c r="J857" i="5"/>
  <c r="E801" i="5"/>
  <c r="X801" i="5" s="1"/>
  <c r="E777" i="5"/>
  <c r="X777" i="5" s="1"/>
  <c r="I422" i="5"/>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I2193" i="5"/>
  <c r="J2109" i="5"/>
  <c r="H2010" i="5"/>
  <c r="F1890" i="5"/>
  <c r="E530" i="5"/>
  <c r="X530" i="5" s="1"/>
  <c r="J2162" i="5"/>
  <c r="R1906" i="5"/>
  <c r="H1994" i="5"/>
  <c r="F1906" i="5"/>
  <c r="E1514" i="5"/>
  <c r="X1514" i="5" s="1"/>
  <c r="E897" i="5"/>
  <c r="X897" i="5" s="1"/>
  <c r="I330" i="5"/>
  <c r="F2082" i="5"/>
  <c r="E1442" i="5"/>
  <c r="X1442" i="5" s="1"/>
  <c r="I2377" i="5"/>
  <c r="I2476" i="5"/>
  <c r="E2377" i="5"/>
  <c r="X2377" i="5" s="1"/>
  <c r="R2010" i="5"/>
  <c r="J2010" i="5"/>
  <c r="J1890" i="5"/>
  <c r="I1442" i="5"/>
  <c r="E2162" i="5"/>
  <c r="X2162" i="5" s="1"/>
  <c r="G592" i="5"/>
  <c r="I534" i="5"/>
  <c r="R592" i="5"/>
  <c r="R1164" i="5"/>
  <c r="I897" i="5"/>
  <c r="E390" i="5"/>
  <c r="X390" i="5" s="1"/>
  <c r="R1993" i="5"/>
  <c r="I1993" i="5"/>
  <c r="R1779" i="5"/>
  <c r="H1164"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945" i="5"/>
  <c r="X945" i="5" s="1"/>
  <c r="E646" i="5"/>
  <c r="X646" i="5" s="1"/>
  <c r="E1170" i="5"/>
  <c r="X1170" i="5" s="1"/>
  <c r="F957" i="5"/>
  <c r="G646" i="5"/>
  <c r="F945" i="5"/>
  <c r="I1454" i="5"/>
  <c r="E957" i="5"/>
  <c r="X957" i="5" s="1"/>
  <c r="I1170" i="5"/>
  <c r="F840" i="5"/>
  <c r="I957" i="5"/>
  <c r="R2297" i="5"/>
  <c r="F885" i="5"/>
  <c r="H945" i="5"/>
  <c r="J945" i="5"/>
  <c r="J2304" i="5"/>
  <c r="E2304" i="5"/>
  <c r="X2304" i="5" s="1"/>
  <c r="R2329" i="5"/>
  <c r="I1362" i="5"/>
  <c r="F1362" i="5"/>
  <c r="E1863" i="5"/>
  <c r="X1863" i="5" s="1"/>
  <c r="F2304" i="5"/>
  <c r="I2191" i="5"/>
  <c r="I2093" i="5"/>
  <c r="H2329" i="5"/>
  <c r="J2329" i="5"/>
  <c r="E842" i="5"/>
  <c r="X842" i="5" s="1"/>
  <c r="R842" i="5"/>
  <c r="I592" i="5"/>
  <c r="J2069" i="5"/>
  <c r="H592" i="5"/>
  <c r="H881" i="5"/>
  <c r="E881" i="5"/>
  <c r="X881" i="5" s="1"/>
  <c r="F592" i="5"/>
  <c r="J2183" i="5"/>
  <c r="I2069" i="5"/>
  <c r="R2353" i="5"/>
  <c r="J592" i="5"/>
  <c r="I2353" i="5"/>
  <c r="H2249" i="5"/>
  <c r="J2353" i="5"/>
  <c r="E502" i="5"/>
  <c r="X502" i="5" s="1"/>
  <c r="F2032" i="5"/>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2244" i="5"/>
  <c r="F1858" i="5"/>
  <c r="E889" i="5"/>
  <c r="X889" i="5" s="1"/>
  <c r="I2244" i="5"/>
  <c r="E960" i="5"/>
  <c r="X960" i="5" s="1"/>
  <c r="G777" i="5"/>
  <c r="E2244" i="5"/>
  <c r="X2244" i="5" s="1"/>
  <c r="R2244" i="5"/>
  <c r="F1866" i="5"/>
  <c r="H2239" i="5"/>
  <c r="J1863" i="5"/>
  <c r="J1866" i="5"/>
  <c r="J1858" i="5"/>
  <c r="J1842" i="5"/>
  <c r="E1510" i="5"/>
  <c r="X1510" i="5" s="1"/>
  <c r="E262" i="5"/>
  <c r="X262" i="5" s="1"/>
  <c r="H960" i="5"/>
  <c r="J2244" i="5"/>
  <c r="E2159" i="5"/>
  <c r="X2159" i="5" s="1"/>
  <c r="J2287" i="5"/>
  <c r="E2329" i="5"/>
  <c r="X2329" i="5" s="1"/>
  <c r="R624" i="5"/>
  <c r="R788" i="5"/>
  <c r="E793" i="5"/>
  <c r="X793" i="5" s="1"/>
  <c r="E482" i="5"/>
  <c r="X482" i="5" s="1"/>
  <c r="I262" i="5"/>
  <c r="I782" i="5"/>
  <c r="J2159" i="5"/>
  <c r="F2329" i="5"/>
  <c r="I1858" i="5"/>
  <c r="E1410" i="5"/>
  <c r="X1410" i="5" s="1"/>
  <c r="F788" i="5"/>
  <c r="J782" i="5"/>
  <c r="F782" i="5"/>
  <c r="F2002" i="5"/>
  <c r="I1510" i="5"/>
  <c r="H857" i="5"/>
  <c r="H793" i="5"/>
  <c r="I769" i="5"/>
  <c r="E518" i="5"/>
  <c r="X518" i="5" s="1"/>
  <c r="H782" i="5"/>
  <c r="E2082" i="5"/>
  <c r="X2082" i="5" s="1"/>
  <c r="J2082" i="5"/>
  <c r="G960" i="5"/>
  <c r="I809" i="5"/>
  <c r="J885" i="5"/>
  <c r="J869"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G2244" i="5"/>
  <c r="H1912" i="5"/>
  <c r="F921" i="5"/>
  <c r="E885" i="5"/>
  <c r="X885" i="5" s="1"/>
  <c r="R1803" i="5"/>
  <c r="I2225"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H1734" i="5"/>
  <c r="G1357" i="5"/>
  <c r="E270" i="5"/>
  <c r="X270" i="5" s="1"/>
  <c r="E624" i="5"/>
  <c r="X624" i="5" s="1"/>
  <c r="H560" i="5"/>
  <c r="I1989" i="5"/>
  <c r="R1835" i="5"/>
  <c r="H1357" i="5"/>
  <c r="E1355" i="5"/>
  <c r="X1355" i="5" s="1"/>
  <c r="E2032" i="5"/>
  <c r="X2032" i="5" s="1"/>
  <c r="G889" i="5"/>
  <c r="G2304" i="5"/>
  <c r="H2069" i="5"/>
  <c r="I2050" i="5"/>
  <c r="R2018" i="5"/>
  <c r="F2018" i="5"/>
  <c r="I921" i="5"/>
  <c r="I857"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1909" i="5"/>
  <c r="G2032" i="5"/>
  <c r="R2476"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G2374" i="5"/>
  <c r="R2048" i="5"/>
  <c r="J2048" i="5"/>
  <c r="F2048" i="5"/>
  <c r="I1984" i="5"/>
  <c r="E1984" i="5"/>
  <c r="X1984" i="5" s="1"/>
  <c r="R1220" i="5"/>
  <c r="E1220" i="5"/>
  <c r="X1220" i="5" s="1"/>
  <c r="R1248" i="5"/>
  <c r="E1248" i="5"/>
  <c r="X1248" i="5" s="1"/>
  <c r="H2149" i="5"/>
  <c r="H2133" i="5"/>
  <c r="R2374" i="5"/>
  <c r="J2149" i="5"/>
  <c r="F1714" i="5"/>
  <c r="F2376" i="5"/>
  <c r="F1905" i="5"/>
  <c r="R834" i="5"/>
  <c r="G769" i="5"/>
  <c r="G2048" i="5"/>
  <c r="I2295" i="5"/>
  <c r="E2295" i="5"/>
  <c r="X2295" i="5" s="1"/>
  <c r="R2040" i="5"/>
  <c r="J2040" i="5"/>
  <c r="F2040" i="5"/>
  <c r="H2009" i="5"/>
  <c r="J2009" i="5"/>
  <c r="E2009" i="5"/>
  <c r="X2009" i="5" s="1"/>
  <c r="I1909" i="5"/>
  <c r="F1909" i="5"/>
  <c r="I1835" i="5"/>
  <c r="F1835" i="5"/>
  <c r="F1771" i="5"/>
  <c r="G1771" i="5"/>
  <c r="R1710" i="5"/>
  <c r="H1710" i="5"/>
  <c r="E1710" i="5"/>
  <c r="X1710" i="5" s="1"/>
  <c r="I1364" i="5"/>
  <c r="E1364" i="5"/>
  <c r="X1364" i="5" s="1"/>
  <c r="R1328" i="5"/>
  <c r="E1328" i="5"/>
  <c r="X1328" i="5" s="1"/>
  <c r="G1098" i="5"/>
  <c r="J1164" i="5"/>
  <c r="F1164" i="5"/>
  <c r="G801" i="5"/>
  <c r="F402" i="5"/>
  <c r="R402" i="5"/>
  <c r="H2466" i="5"/>
  <c r="R2466" i="5"/>
  <c r="F2466" i="5"/>
  <c r="R2133" i="5"/>
  <c r="E2133" i="5"/>
  <c r="X2133" i="5" s="1"/>
  <c r="I1293" i="5"/>
  <c r="F1293" i="5"/>
  <c r="F2133" i="5"/>
  <c r="I2466" i="5"/>
  <c r="F2374" i="5"/>
  <c r="J1714" i="5"/>
  <c r="R920" i="5"/>
  <c r="I793" i="5"/>
  <c r="F817" i="5"/>
  <c r="F793" i="5"/>
  <c r="E418" i="5"/>
  <c r="X418" i="5" s="1"/>
  <c r="R1905" i="5"/>
  <c r="H834" i="5"/>
  <c r="R2060" i="5"/>
  <c r="J2060" i="5"/>
  <c r="F2060" i="5"/>
  <c r="G2056" i="5"/>
  <c r="H1811" i="5"/>
  <c r="E2241" i="5"/>
  <c r="X2241" i="5" s="1"/>
  <c r="I2241" i="5"/>
  <c r="I1903" i="5"/>
  <c r="F1903" i="5"/>
  <c r="G1905" i="5"/>
  <c r="G773" i="5"/>
  <c r="R1192" i="5"/>
  <c r="E1192" i="5"/>
  <c r="X1192" i="5" s="1"/>
  <c r="H2374" i="5"/>
  <c r="I2374" i="5"/>
  <c r="E2374" i="5"/>
  <c r="X2374" i="5" s="1"/>
  <c r="E774" i="5"/>
  <c r="X774" i="5" s="1"/>
  <c r="F774" i="5"/>
  <c r="R774" i="5"/>
  <c r="J774" i="5"/>
  <c r="I2133"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252" i="5"/>
  <c r="X1252" i="5" s="1"/>
  <c r="R1252" i="5"/>
  <c r="E1308" i="5"/>
  <c r="X1308" i="5" s="1"/>
  <c r="R1308" i="5"/>
  <c r="J1293" i="5"/>
  <c r="G793" i="5"/>
  <c r="H774" i="5"/>
  <c r="I834" i="5"/>
  <c r="G913" i="5"/>
  <c r="H1779" i="5"/>
  <c r="I1779" i="5"/>
  <c r="F1779" i="5"/>
  <c r="G2133" i="5"/>
  <c r="H1987" i="5"/>
  <c r="E1987" i="5"/>
  <c r="X1987" i="5" s="1"/>
  <c r="J1987" i="5"/>
  <c r="G2376" i="5"/>
  <c r="G1976" i="5"/>
  <c r="G1819" i="5"/>
  <c r="G1293" i="5"/>
  <c r="R1256" i="5"/>
  <c r="E1256" i="5"/>
  <c r="X1256" i="5" s="1"/>
  <c r="G1216" i="5"/>
  <c r="G834" i="5"/>
  <c r="G1220" i="5"/>
  <c r="G1248" i="5"/>
  <c r="G817" i="5"/>
  <c r="H2284" i="5"/>
  <c r="F2284"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H2316" i="5"/>
  <c r="F2316" i="5"/>
  <c r="J2316" i="5"/>
  <c r="I2316" i="5"/>
  <c r="R2316" i="5"/>
  <c r="E2316" i="5"/>
  <c r="X2316" i="5" s="1"/>
  <c r="G2316" i="5"/>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c r="H22"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945"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J514" i="5"/>
  <c r="R514" i="5"/>
  <c r="F514" i="5"/>
  <c r="H514" i="5"/>
  <c r="G514" i="5"/>
  <c r="F2474" i="5"/>
  <c r="R2474" i="5"/>
  <c r="H2378" i="5"/>
  <c r="E2378" i="5"/>
  <c r="X2378" i="5" s="1"/>
  <c r="I2378" i="5"/>
  <c r="J2378" i="5"/>
  <c r="H2292" i="5"/>
  <c r="R2292" i="5"/>
  <c r="F2292" i="5"/>
  <c r="J2292" i="5"/>
  <c r="E2292" i="5"/>
  <c r="X2292" i="5" s="1"/>
  <c r="I2292"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H804" i="5"/>
  <c r="I804" i="5"/>
  <c r="E804" i="5"/>
  <c r="X804" i="5" s="1"/>
  <c r="J804" i="5"/>
  <c r="H2494" i="5"/>
  <c r="F2494" i="5"/>
  <c r="R2494" i="5"/>
  <c r="H2354" i="5"/>
  <c r="E2354" i="5"/>
  <c r="X2354" i="5" s="1"/>
  <c r="I2354" i="5"/>
  <c r="J2354" i="5"/>
  <c r="H2368" i="5"/>
  <c r="J2368" i="5"/>
  <c r="E2368" i="5"/>
  <c r="X2368" i="5" s="1"/>
  <c r="R2368" i="5"/>
  <c r="F2368" i="5"/>
  <c r="I2368" i="5"/>
  <c r="H2348" i="5"/>
  <c r="J2348" i="5"/>
  <c r="E2348" i="5"/>
  <c r="X2348" i="5" s="1"/>
  <c r="R2348" i="5"/>
  <c r="F2348" i="5"/>
  <c r="I2348" i="5"/>
  <c r="H2298" i="5"/>
  <c r="J2298" i="5"/>
  <c r="E2298" i="5"/>
  <c r="X2298" i="5" s="1"/>
  <c r="R2298" i="5"/>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H422" i="5"/>
  <c r="F422" i="5"/>
  <c r="R422" i="5"/>
  <c r="J406" i="5"/>
  <c r="H406" i="5"/>
  <c r="R406" i="5"/>
  <c r="F406" i="5"/>
  <c r="J390" i="5"/>
  <c r="H390" i="5"/>
  <c r="F390" i="5"/>
  <c r="R390"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G804"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52" i="5"/>
  <c r="F2252"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90"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D38" i="6"/>
  <c r="G1671" i="5"/>
  <c r="R1437" i="5"/>
  <c r="F1437" i="5"/>
  <c r="H1437" i="5"/>
  <c r="I1437" i="5"/>
  <c r="I1065"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D32" i="6"/>
  <c r="J1629" i="5"/>
  <c r="R1629" i="5"/>
  <c r="H1629" i="5"/>
  <c r="E1657" i="5"/>
  <c r="X1657" i="5" s="1"/>
  <c r="F1657" i="5"/>
  <c r="R1657" i="5"/>
  <c r="J1517" i="5"/>
  <c r="E1517" i="5"/>
  <c r="X1517" i="5" s="1"/>
  <c r="R1501" i="5"/>
  <c r="I1501" i="5"/>
  <c r="F1057" i="5"/>
  <c r="I1025" i="5"/>
  <c r="I750" i="5"/>
  <c r="E750" i="5"/>
  <c r="X750" i="5" s="1"/>
  <c r="J750" i="5"/>
  <c r="F750" i="5"/>
  <c r="G750" i="5"/>
  <c r="E718" i="5"/>
  <c r="X718" i="5" s="1"/>
  <c r="J718" i="5"/>
  <c r="F718" i="5"/>
  <c r="R718" i="5"/>
  <c r="I686" i="5"/>
  <c r="E686" i="5"/>
  <c r="X686" i="5" s="1"/>
  <c r="J686" i="5"/>
  <c r="R686"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F1645" i="5"/>
  <c r="R1645" i="5"/>
  <c r="H1645" i="5"/>
  <c r="R1485" i="5"/>
  <c r="J1681" i="5"/>
  <c r="R1681" i="5"/>
  <c r="F993" i="5"/>
  <c r="E1679" i="5"/>
  <c r="X1679" i="5" s="1"/>
  <c r="F1679" i="5"/>
  <c r="G1679" i="5"/>
  <c r="H1551" i="5"/>
  <c r="I1469" i="5"/>
  <c r="J1041" i="5"/>
  <c r="R977" i="5"/>
  <c r="R553" i="5"/>
  <c r="J553"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2422" i="5"/>
  <c r="G533" i="5"/>
  <c r="D23" i="6"/>
  <c r="F2035" i="5"/>
  <c r="I2035" i="5"/>
  <c r="R1453" i="5"/>
  <c r="F1453" i="5"/>
  <c r="H1453" i="5"/>
  <c r="R969" i="5"/>
  <c r="H969" i="5"/>
  <c r="J495" i="5"/>
  <c r="E495" i="5"/>
  <c r="X495" i="5" s="1"/>
  <c r="G495" i="5"/>
  <c r="R487" i="5"/>
  <c r="H487" i="5"/>
  <c r="J487" i="5"/>
  <c r="E487" i="5"/>
  <c r="X487" i="5" s="1"/>
  <c r="F487" i="5"/>
  <c r="G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361" i="5"/>
  <c r="J361" i="5"/>
  <c r="E361" i="5"/>
  <c r="X361" i="5" s="1"/>
  <c r="F361" i="5"/>
  <c r="H361" i="5"/>
  <c r="I36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I6" i="5"/>
  <c r="E6" i="5"/>
  <c r="X6" i="5" s="1"/>
  <c r="J6" i="5"/>
  <c r="F6" i="5"/>
  <c r="R6" i="5"/>
  <c r="H6" i="5"/>
  <c r="I1621" i="5"/>
  <c r="J1613" i="5"/>
  <c r="R1613" i="5"/>
  <c r="E1613" i="5"/>
  <c r="X1613" i="5" s="1"/>
  <c r="H1613" i="5"/>
  <c r="J1597" i="5"/>
  <c r="F1597" i="5"/>
  <c r="R1597" i="5"/>
  <c r="E1597" i="5"/>
  <c r="X1597" i="5" s="1"/>
  <c r="I1597" i="5"/>
  <c r="J1565" i="5"/>
  <c r="F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R537" i="5"/>
  <c r="E537" i="5"/>
  <c r="X537" i="5" s="1"/>
  <c r="I537" i="5"/>
  <c r="F537" i="5"/>
  <c r="H537" i="5"/>
  <c r="R485" i="5"/>
  <c r="E485" i="5"/>
  <c r="X485" i="5" s="1"/>
  <c r="F485" i="5"/>
  <c r="E385" i="5"/>
  <c r="X385" i="5" s="1"/>
  <c r="H385" i="5"/>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c r="D26" i="6" s="1"/>
  <c r="F31" i="6"/>
  <c r="H31" i="6"/>
  <c r="D31" i="6" s="1"/>
  <c r="F41" i="6"/>
  <c r="H41" i="6" s="1"/>
  <c r="D41" i="6" s="1"/>
  <c r="H21" i="6"/>
  <c r="R2434" i="5"/>
  <c r="J2367" i="5"/>
  <c r="R2363" i="5"/>
  <c r="J2053"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I1701" i="5"/>
  <c r="E1701" i="5"/>
  <c r="X1701" i="5" s="1"/>
  <c r="J1701" i="5"/>
  <c r="F1701" i="5"/>
  <c r="R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F1665"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I660" i="5"/>
  <c r="E660" i="5"/>
  <c r="X660" i="5" s="1"/>
  <c r="R660" i="5"/>
  <c r="F660" i="5"/>
  <c r="H660" i="5"/>
  <c r="J660" i="5"/>
  <c r="I572" i="5"/>
  <c r="E572" i="5"/>
  <c r="X572" i="5" s="1"/>
  <c r="F572" i="5"/>
  <c r="H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55" i="5"/>
  <c r="F855" i="5"/>
  <c r="R855" i="5"/>
  <c r="E855" i="5"/>
  <c r="X855" i="5" s="1"/>
  <c r="H855" i="5"/>
  <c r="I855" i="5"/>
  <c r="J839" i="5"/>
  <c r="F839" i="5"/>
  <c r="R839" i="5"/>
  <c r="E839" i="5"/>
  <c r="X839" i="5" s="1"/>
  <c r="H839" i="5"/>
  <c r="I839" i="5"/>
  <c r="J823" i="5"/>
  <c r="F823" i="5"/>
  <c r="R823" i="5"/>
  <c r="E823" i="5"/>
  <c r="X823" i="5" s="1"/>
  <c r="H823" i="5"/>
  <c r="I823" i="5"/>
  <c r="J775" i="5"/>
  <c r="F775" i="5"/>
  <c r="R775" i="5"/>
  <c r="E775" i="5"/>
  <c r="X775" i="5" s="1"/>
  <c r="H775" i="5"/>
  <c r="I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R1625" i="5"/>
  <c r="H1625" i="5"/>
  <c r="I1625" i="5"/>
  <c r="J1617" i="5"/>
  <c r="R1617" i="5"/>
  <c r="E1617" i="5"/>
  <c r="X1617" i="5" s="1"/>
  <c r="H1617" i="5"/>
  <c r="I1617" i="5"/>
  <c r="J1601" i="5"/>
  <c r="F1601" i="5"/>
  <c r="R1601" i="5"/>
  <c r="E1601" i="5"/>
  <c r="X1601" i="5" s="1"/>
  <c r="H1601" i="5"/>
  <c r="I1601" i="5"/>
  <c r="J1585" i="5"/>
  <c r="F1585" i="5"/>
  <c r="R1585" i="5"/>
  <c r="E1585" i="5"/>
  <c r="X1585" i="5" s="1"/>
  <c r="H1585" i="5"/>
  <c r="I1585" i="5"/>
  <c r="H1577" i="5"/>
  <c r="J1569" i="5"/>
  <c r="F1569" i="5"/>
  <c r="E1569" i="5"/>
  <c r="X1569" i="5" s="1"/>
  <c r="H1569" i="5"/>
  <c r="I1569" i="5"/>
  <c r="J1561" i="5"/>
  <c r="F1561" i="5"/>
  <c r="R1561" i="5"/>
  <c r="E1561" i="5"/>
  <c r="X1561" i="5" s="1"/>
  <c r="I1561" i="5"/>
  <c r="J1553" i="5"/>
  <c r="F1553" i="5"/>
  <c r="R1553" i="5"/>
  <c r="E1553" i="5"/>
  <c r="X1553" i="5" s="1"/>
  <c r="H1553" i="5"/>
  <c r="I1553" i="5"/>
  <c r="F1545" i="5"/>
  <c r="R1545" i="5"/>
  <c r="E1545" i="5"/>
  <c r="X1545" i="5" s="1"/>
  <c r="H1545" i="5"/>
  <c r="I1545" i="5"/>
  <c r="J1537" i="5"/>
  <c r="F1537" i="5"/>
  <c r="E1537" i="5"/>
  <c r="X1537" i="5" s="1"/>
  <c r="H1537" i="5"/>
  <c r="I1537" i="5"/>
  <c r="J1529" i="5"/>
  <c r="F1529" i="5"/>
  <c r="R1529" i="5"/>
  <c r="E1529" i="5"/>
  <c r="X1529" i="5" s="1"/>
  <c r="H1529" i="5"/>
  <c r="I1529" i="5"/>
  <c r="J1521" i="5"/>
  <c r="F1521" i="5"/>
  <c r="R1521" i="5"/>
  <c r="E1521" i="5"/>
  <c r="X1521" i="5" s="1"/>
  <c r="H1521" i="5"/>
  <c r="I1521" i="5"/>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9" i="5"/>
  <c r="R1699" i="5"/>
  <c r="I1691" i="5"/>
  <c r="E1691" i="5"/>
  <c r="X1691" i="5" s="1"/>
  <c r="J1691" i="5"/>
  <c r="F1691" i="5"/>
  <c r="R1691" i="5"/>
  <c r="H1683" i="5"/>
  <c r="I1675" i="5"/>
  <c r="E1675" i="5"/>
  <c r="X1675" i="5" s="1"/>
  <c r="J1675" i="5"/>
  <c r="R1675" i="5"/>
  <c r="I1659" i="5"/>
  <c r="E1659" i="5"/>
  <c r="X1659" i="5" s="1"/>
  <c r="F1659" i="5"/>
  <c r="R1659" i="5"/>
  <c r="H1659" i="5"/>
  <c r="R1513" i="5"/>
  <c r="J1513" i="5"/>
  <c r="E1513" i="5"/>
  <c r="X1513" i="5" s="1"/>
  <c r="F1513" i="5"/>
  <c r="H1513" i="5"/>
  <c r="I1513"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I1306"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H1258" i="5"/>
  <c r="I1258" i="5"/>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10" i="5"/>
  <c r="X1210" i="5" s="1"/>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63" i="5"/>
  <c r="R963" i="5"/>
  <c r="E963" i="5"/>
  <c r="X963" i="5" s="1"/>
  <c r="H963" i="5"/>
  <c r="I963" i="5"/>
  <c r="F947" i="5"/>
  <c r="J931" i="5"/>
  <c r="F931" i="5"/>
  <c r="R931" i="5"/>
  <c r="E931" i="5"/>
  <c r="X931" i="5" s="1"/>
  <c r="H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R613" i="5"/>
  <c r="E613" i="5"/>
  <c r="X613" i="5" s="1"/>
  <c r="F613" i="5"/>
  <c r="H613" i="5"/>
  <c r="J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F939" i="5"/>
  <c r="R939" i="5"/>
  <c r="E939" i="5"/>
  <c r="X939" i="5" s="1"/>
  <c r="I939" i="5"/>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I744" i="5"/>
  <c r="E744" i="5"/>
  <c r="X744" i="5" s="1"/>
  <c r="J744" i="5"/>
  <c r="F744" i="5"/>
  <c r="R744" i="5"/>
  <c r="H744" i="5"/>
  <c r="I736" i="5"/>
  <c r="E736" i="5"/>
  <c r="X736" i="5" s="1"/>
  <c r="J736" i="5"/>
  <c r="F736" i="5"/>
  <c r="R736" i="5"/>
  <c r="H736" i="5"/>
  <c r="E728" i="5"/>
  <c r="X728" i="5" s="1"/>
  <c r="J728" i="5"/>
  <c r="F728" i="5"/>
  <c r="R728" i="5"/>
  <c r="H728" i="5"/>
  <c r="E720" i="5"/>
  <c r="X720" i="5" s="1"/>
  <c r="J720" i="5"/>
  <c r="F720" i="5"/>
  <c r="H720" i="5"/>
  <c r="I712" i="5"/>
  <c r="E712" i="5"/>
  <c r="X712" i="5" s="1"/>
  <c r="J712" i="5"/>
  <c r="F712" i="5"/>
  <c r="R712" i="5"/>
  <c r="H712"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E25" i="5"/>
  <c r="X25" i="5" s="1"/>
  <c r="J25" i="5"/>
  <c r="F25" i="5"/>
  <c r="R25" i="5"/>
  <c r="H25" i="5"/>
  <c r="I17" i="5"/>
  <c r="E17" i="5"/>
  <c r="X17" i="5" s="1"/>
  <c r="J17" i="5"/>
  <c r="F17" i="5"/>
  <c r="R17" i="5"/>
  <c r="H17" i="5"/>
  <c r="G1613" i="5"/>
  <c r="G1597" i="5"/>
  <c r="G1589" i="5"/>
  <c r="G1581" i="5"/>
  <c r="G1573" i="5"/>
  <c r="G1565" i="5"/>
  <c r="G1079" i="5"/>
  <c r="G1071" i="5"/>
  <c r="G1063" i="5"/>
  <c r="G1055" i="5"/>
  <c r="G1031" i="5"/>
  <c r="G1015" i="5"/>
  <c r="G1007" i="5"/>
  <c r="G999" i="5"/>
  <c r="G991" i="5"/>
  <c r="G975" i="5"/>
  <c r="G967" i="5"/>
  <c r="G1513"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92"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G6" i="5"/>
  <c r="D22" i="6"/>
  <c r="D27" i="6"/>
  <c r="D21" i="6"/>
  <c r="T26" i="5"/>
  <c r="T11" i="5"/>
  <c r="T17" i="5"/>
  <c r="T19" i="5"/>
  <c r="T35" i="5"/>
  <c r="T23" i="5"/>
  <c r="T30" i="5"/>
  <c r="T25" i="5"/>
  <c r="H282" i="5" l="1"/>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C13" i="6" s="1"/>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F7" i="5"/>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AB1124" i="5"/>
  <c r="V1020" i="5"/>
  <c r="G1020" i="5" s="1"/>
  <c r="AB1020" i="5"/>
  <c r="E996" i="5"/>
  <c r="X996" i="5" s="1"/>
  <c r="H996" i="5"/>
  <c r="V980" i="5"/>
  <c r="I980" i="5" s="1"/>
  <c r="AB980" i="5"/>
  <c r="I964" i="5"/>
  <c r="R964" i="5"/>
  <c r="H964" i="5"/>
  <c r="V876" i="5"/>
  <c r="AB876" i="5"/>
  <c r="R780" i="5"/>
  <c r="F780" i="5"/>
  <c r="AB756" i="5"/>
  <c r="V756" i="5"/>
  <c r="AB740" i="5"/>
  <c r="V740" i="5"/>
  <c r="AB724" i="5"/>
  <c r="V724" i="5"/>
  <c r="J724" i="5" s="1"/>
  <c r="AB636" i="5"/>
  <c r="V636" i="5"/>
  <c r="AB628" i="5"/>
  <c r="V628" i="5"/>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J172" i="5"/>
  <c r="R172" i="5"/>
  <c r="H172" i="5"/>
  <c r="I172" i="5"/>
  <c r="E172" i="5"/>
  <c r="X172" i="5" s="1"/>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I1460" i="5"/>
  <c r="J1460" i="5"/>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AB892" i="5"/>
  <c r="V868" i="5"/>
  <c r="H868" i="5" s="1"/>
  <c r="AB868" i="5"/>
  <c r="V860" i="5"/>
  <c r="G860" i="5" s="1"/>
  <c r="AB860" i="5"/>
  <c r="V852" i="5"/>
  <c r="AB852" i="5"/>
  <c r="V844" i="5"/>
  <c r="AB844" i="5"/>
  <c r="V836" i="5"/>
  <c r="I836" i="5" s="1"/>
  <c r="AB836" i="5"/>
  <c r="V828" i="5"/>
  <c r="H828" i="5" s="1"/>
  <c r="AB828" i="5"/>
  <c r="V820" i="5"/>
  <c r="AB820" i="5"/>
  <c r="V812" i="5"/>
  <c r="AB812" i="5"/>
  <c r="V796" i="5"/>
  <c r="J796" i="5" s="1"/>
  <c r="AB796" i="5"/>
  <c r="V772" i="5"/>
  <c r="E772" i="5" s="1"/>
  <c r="X772" i="5" s="1"/>
  <c r="AB764" i="5"/>
  <c r="V764" i="5"/>
  <c r="AB748" i="5"/>
  <c r="V748" i="5"/>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G172"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J1644"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I1420" i="5"/>
  <c r="J1420" i="5"/>
  <c r="F1420" i="5"/>
  <c r="G1412" i="5"/>
  <c r="I1412" i="5"/>
  <c r="G1396" i="5"/>
  <c r="F1396" i="5"/>
  <c r="R1396" i="5"/>
  <c r="I1396" i="5"/>
  <c r="G1380" i="5"/>
  <c r="F1380" i="5"/>
  <c r="R1380" i="5"/>
  <c r="I1380" i="5"/>
  <c r="I1372" i="5"/>
  <c r="J1372" i="5"/>
  <c r="F1372" i="5"/>
  <c r="J1156" i="5"/>
  <c r="H1156" i="5"/>
  <c r="G1156" i="5"/>
  <c r="R1156" i="5"/>
  <c r="F1156" i="5"/>
  <c r="J1132" i="5"/>
  <c r="H1132" i="5"/>
  <c r="R1132" i="5"/>
  <c r="G1132" i="5"/>
  <c r="F1132" i="5"/>
  <c r="J1124" i="5"/>
  <c r="G1124" i="5"/>
  <c r="G1116" i="5"/>
  <c r="F1084" i="5"/>
  <c r="G1084" i="5"/>
  <c r="J1084" i="5"/>
  <c r="J1060" i="5"/>
  <c r="I1060" i="5"/>
  <c r="J996" i="5"/>
  <c r="F996" i="5"/>
  <c r="I996" i="5"/>
  <c r="E924" i="5"/>
  <c r="X924" i="5" s="1"/>
  <c r="H924" i="5"/>
  <c r="I924" i="5"/>
  <c r="J924" i="5"/>
  <c r="G556" i="5"/>
  <c r="I556" i="5"/>
  <c r="E556" i="5"/>
  <c r="X556" i="5" s="1"/>
  <c r="R548" i="5"/>
  <c r="F548" i="5"/>
  <c r="I548" i="5"/>
  <c r="E548" i="5"/>
  <c r="X548" i="5" s="1"/>
  <c r="H540" i="5"/>
  <c r="J540" i="5"/>
  <c r="I540" i="5"/>
  <c r="G540" i="5"/>
  <c r="F540" i="5"/>
  <c r="E540" i="5"/>
  <c r="X540" i="5" s="1"/>
  <c r="R540" i="5"/>
  <c r="F532" i="5"/>
  <c r="R532" i="5"/>
  <c r="R508" i="5"/>
  <c r="R500" i="5"/>
  <c r="H500" i="5"/>
  <c r="I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H396" i="5"/>
  <c r="I396" i="5"/>
  <c r="G396" i="5"/>
  <c r="F396" i="5"/>
  <c r="E396" i="5"/>
  <c r="X396" i="5" s="1"/>
  <c r="R396" i="5"/>
  <c r="E388" i="5"/>
  <c r="X388" i="5" s="1"/>
  <c r="H380" i="5"/>
  <c r="J380" i="5"/>
  <c r="G380" i="5"/>
  <c r="F380" i="5"/>
  <c r="I380" i="5"/>
  <c r="R380" i="5"/>
  <c r="E380" i="5"/>
  <c r="X380" i="5" s="1"/>
  <c r="E372" i="5"/>
  <c r="X372" i="5" s="1"/>
  <c r="H364" i="5"/>
  <c r="I364" i="5"/>
  <c r="E364" i="5"/>
  <c r="X364" i="5" s="1"/>
  <c r="F364" i="5"/>
  <c r="F356" i="5"/>
  <c r="I348" i="5"/>
  <c r="I340"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H268" i="5"/>
  <c r="G268" i="5"/>
  <c r="I260" i="5"/>
  <c r="E244" i="5"/>
  <c r="X244" i="5" s="1"/>
  <c r="F244" i="5"/>
  <c r="R244" i="5"/>
  <c r="H244" i="5"/>
  <c r="J236" i="5"/>
  <c r="H236" i="5"/>
  <c r="E236" i="5"/>
  <c r="X236" i="5" s="1"/>
  <c r="R220" i="5"/>
  <c r="H220" i="5"/>
  <c r="I220" i="5"/>
  <c r="F212" i="5"/>
  <c r="R212" i="5"/>
  <c r="H212" i="5"/>
  <c r="I212" i="5"/>
  <c r="G212" i="5"/>
  <c r="E212" i="5"/>
  <c r="X212" i="5" s="1"/>
  <c r="R196" i="5"/>
  <c r="H196" i="5"/>
  <c r="I196" i="5"/>
  <c r="G196" i="5"/>
  <c r="E196" i="5"/>
  <c r="X196" i="5" s="1"/>
  <c r="F148" i="5"/>
  <c r="G148" i="5"/>
  <c r="R148" i="5"/>
  <c r="H148" i="5"/>
  <c r="I148" i="5"/>
  <c r="G132" i="5"/>
  <c r="R132" i="5"/>
  <c r="H132" i="5"/>
  <c r="I132" i="5"/>
  <c r="J116" i="5"/>
  <c r="G116" i="5"/>
  <c r="R116" i="5"/>
  <c r="H116" i="5"/>
  <c r="I116" i="5"/>
  <c r="J100" i="5"/>
  <c r="G100" i="5"/>
  <c r="R100" i="5"/>
  <c r="H100" i="5"/>
  <c r="I100" i="5"/>
  <c r="G84" i="5"/>
  <c r="R84" i="5"/>
  <c r="H84" i="5"/>
  <c r="I84" i="5"/>
  <c r="I60" i="5"/>
  <c r="H44" i="5"/>
  <c r="I44" i="5"/>
  <c r="R36" i="5"/>
  <c r="R28" i="5"/>
  <c r="H28"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G628" i="5"/>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J156" i="5"/>
  <c r="F156"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F980" i="5"/>
  <c r="G964" i="5"/>
  <c r="J964" i="5"/>
  <c r="F964" i="5"/>
  <c r="I916" i="5"/>
  <c r="G916" i="5"/>
  <c r="E908" i="5"/>
  <c r="X908" i="5" s="1"/>
  <c r="J892" i="5"/>
  <c r="G892" i="5"/>
  <c r="H892" i="5"/>
  <c r="I892" i="5"/>
  <c r="E876" i="5"/>
  <c r="X876" i="5" s="1"/>
  <c r="H876" i="5"/>
  <c r="I876" i="5"/>
  <c r="J876" i="5"/>
  <c r="G876" i="5"/>
  <c r="I852" i="5"/>
  <c r="E852" i="5"/>
  <c r="X852" i="5" s="1"/>
  <c r="J852" i="5"/>
  <c r="H844" i="5"/>
  <c r="J844" i="5"/>
  <c r="G844" i="5"/>
  <c r="E844" i="5"/>
  <c r="X844" i="5" s="1"/>
  <c r="I780" i="5"/>
  <c r="E780" i="5"/>
  <c r="X780" i="5" s="1"/>
  <c r="R236" i="5"/>
  <c r="F236" i="5"/>
  <c r="J196" i="5"/>
  <c r="F196" i="5"/>
  <c r="J84" i="5"/>
  <c r="F84" i="5"/>
  <c r="J60" i="5"/>
  <c r="J44" i="5"/>
  <c r="T44" i="5" s="1"/>
  <c r="F44" i="5"/>
  <c r="J28" i="5"/>
  <c r="F28" i="5"/>
  <c r="J20" i="5"/>
  <c r="T20" i="5" s="1"/>
  <c r="F20" i="5"/>
  <c r="H156" i="5"/>
  <c r="J2340" i="5"/>
  <c r="F2228" i="5"/>
  <c r="H2268" i="5"/>
  <c r="I2324" i="5"/>
  <c r="G2044" i="5"/>
  <c r="AB1700" i="5"/>
  <c r="G1638" i="5"/>
  <c r="H1756" i="5"/>
  <c r="H1724" i="5"/>
  <c r="H1836" i="5"/>
  <c r="H1804" i="5"/>
  <c r="H1772" i="5"/>
  <c r="F1548" i="5"/>
  <c r="H1124"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F92"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F172"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E156" i="5"/>
  <c r="X156" i="5" s="1"/>
  <c r="G2388" i="5"/>
  <c r="AB2412" i="5"/>
  <c r="I2340" i="5"/>
  <c r="J2380" i="5"/>
  <c r="J2356" i="5"/>
  <c r="J2228" i="5"/>
  <c r="J2044" i="5"/>
  <c r="J1580" i="5"/>
  <c r="R1124" i="5"/>
  <c r="H1096" i="5"/>
  <c r="J1052" i="5"/>
  <c r="H1088" i="5"/>
  <c r="E892" i="5"/>
  <c r="X892" i="5" s="1"/>
  <c r="I844" i="5"/>
  <c r="J940" i="5"/>
  <c r="H852"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J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F2404"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R724"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E628" i="5"/>
  <c r="X628" i="5" s="1"/>
  <c r="R628" i="5"/>
  <c r="I596" i="5"/>
  <c r="G596" i="5"/>
  <c r="G564"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F188" i="5"/>
  <c r="S215" i="5"/>
  <c r="F96" i="5"/>
  <c r="F16" i="5"/>
  <c r="A72" i="2"/>
  <c r="A26" i="2"/>
  <c r="A69" i="2"/>
  <c r="A24" i="2"/>
  <c r="A15" i="2"/>
  <c r="A12" i="2"/>
  <c r="S742" i="5"/>
  <c r="AB355" i="5"/>
  <c r="T365" i="5"/>
  <c r="J66" i="5"/>
  <c r="AB13" i="5"/>
  <c r="AB547" i="5"/>
  <c r="T98" i="5"/>
  <c r="H462" i="5"/>
  <c r="A55" i="2"/>
  <c r="S941" i="5"/>
  <c r="AB686" i="5"/>
  <c r="F1124"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C8" i="6" s="1"/>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620" i="5"/>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748" i="5"/>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580"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6" i="5"/>
  <c r="AB6"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7" i="5"/>
  <c r="S17" i="5"/>
  <c r="T32" i="5"/>
  <c r="T24" i="5"/>
  <c r="T22" i="5"/>
  <c r="T15" i="5"/>
  <c r="S35" i="5"/>
  <c r="T33" i="5"/>
  <c r="S32" i="5"/>
  <c r="S33" i="5"/>
  <c r="S15" i="5"/>
  <c r="S26" i="5"/>
  <c r="S13" i="5"/>
  <c r="S22" i="5"/>
  <c r="S24" i="5"/>
  <c r="S11" i="5"/>
  <c r="S25" i="5"/>
  <c r="T34" i="5"/>
  <c r="S16" i="5"/>
  <c r="T12" i="5"/>
  <c r="S23" i="5"/>
  <c r="S30" i="5"/>
  <c r="S34" i="5"/>
  <c r="S29" i="5"/>
  <c r="S14" i="5"/>
  <c r="T31" i="5"/>
  <c r="T27" i="5"/>
  <c r="T21" i="5"/>
  <c r="S6" i="5"/>
  <c r="T36" i="5"/>
  <c r="T28" i="5"/>
  <c r="C12" i="6" l="1"/>
  <c r="C11" i="6"/>
  <c r="C9" i="6"/>
  <c r="C7" i="6"/>
  <c r="C4" i="6"/>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57" i="6" s="1"/>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B8" i="5"/>
  <c r="C8"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C5" i="5"/>
  <c r="B5" i="5"/>
  <c r="B9" i="5"/>
  <c r="C9" i="5"/>
  <c r="V9" i="5" s="1"/>
  <c r="B10" i="5"/>
  <c r="H58" i="6" s="1"/>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V5" i="5"/>
  <c r="S36" i="5"/>
  <c r="S20" i="5"/>
  <c r="S12" i="5"/>
  <c r="D55" i="6" l="1"/>
  <c r="C55" i="6"/>
  <c r="D47" i="6"/>
  <c r="C47" i="6"/>
  <c r="D50" i="6"/>
  <c r="C50" i="6"/>
  <c r="D53" i="6"/>
  <c r="C53" i="6"/>
  <c r="D48" i="6"/>
  <c r="C48" i="6"/>
  <c r="D49" i="6"/>
  <c r="C49" i="6"/>
  <c r="D46" i="6"/>
  <c r="C46" i="6"/>
  <c r="D54" i="6"/>
  <c r="C54" i="6"/>
  <c r="C45" i="6"/>
  <c r="C51" i="6"/>
  <c r="H60" i="6"/>
  <c r="V8" i="5"/>
  <c r="G8" i="5" s="1"/>
  <c r="AB8" i="5"/>
  <c r="G60" i="6"/>
  <c r="H57" i="6"/>
  <c r="H62" i="6" s="1"/>
  <c r="D2" i="6" s="1"/>
  <c r="G59" i="6"/>
  <c r="G58" i="6"/>
  <c r="H59" i="6"/>
  <c r="F61" i="6"/>
  <c r="C61" i="6" s="1"/>
  <c r="G9" i="5"/>
  <c r="I9" i="5"/>
  <c r="E9" i="5"/>
  <c r="X9" i="5" s="1"/>
  <c r="J9" i="5"/>
  <c r="F9" i="5"/>
  <c r="R9" i="5"/>
  <c r="H9" i="5"/>
  <c r="AB9" i="5"/>
  <c r="V10" i="5"/>
  <c r="G10" i="5" s="1"/>
  <c r="AB10" i="5"/>
  <c r="AB5" i="5"/>
  <c r="G57" i="6" s="1"/>
  <c r="I5" i="5"/>
  <c r="G5" i="5"/>
  <c r="H5" i="5"/>
  <c r="F5" i="5"/>
  <c r="E5" i="5"/>
  <c r="X5" i="5" s="1"/>
  <c r="R5" i="5"/>
  <c r="J5" i="5"/>
  <c r="T5" i="5"/>
  <c r="T9" i="5"/>
  <c r="F8" i="5" l="1"/>
  <c r="R8" i="5"/>
  <c r="H8" i="5"/>
  <c r="I8" i="5"/>
  <c r="J8" i="5"/>
  <c r="E8" i="5"/>
  <c r="D57" i="6"/>
  <c r="E10" i="5"/>
  <c r="I10" i="5"/>
  <c r="R10" i="5"/>
  <c r="F10" i="5"/>
  <c r="H10" i="5"/>
  <c r="J10" i="5"/>
  <c r="S5" i="5"/>
  <c r="T8" i="5"/>
  <c r="S9" i="5"/>
  <c r="T10" i="5"/>
  <c r="X8" i="5" l="1"/>
  <c r="X10" i="5"/>
  <c r="S8" i="5"/>
  <c r="S10" i="5"/>
  <c r="G61" i="6" l="1"/>
  <c r="H61" i="6" s="1"/>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<sst xmlns="http://schemas.openxmlformats.org/spreadsheetml/2006/main" count="16759" uniqueCount="13973">
  <si>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</si>
  <si>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</si>
  <si>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</si>
  <si>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</si>
  <si>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</si>
  <si>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</si>
  <si>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</si>
  <si>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</si>
  <si>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</si>
  <si>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</si>
  <si>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</si>
  <si>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</si>
  <si>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</si>
  <si>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</si>
  <si>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</si>
  <si>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</si>
  <si>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</si>
  <si>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</si>
  <si>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</si>
  <si>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</si>
  <si>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</si>
  <si>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</si>
  <si>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</si>
  <si>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</si>
  <si>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</si>
  <si>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</si>
  <si>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</si>
  <si>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</si>
  <si>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</si>
  <si>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</si>
  <si>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</si>
  <si>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</si>
  <si>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</si>
  <si>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</si>
  <si>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</si>
  <si>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</si>
  <si>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</si>
  <si>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</si>
  <si>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</si>
  <si>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</si>
  <si>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</si>
  <si>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</si>
  <si>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</si>
  <si>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</si>
  <si>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</si>
  <si>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</si>
  <si>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</si>
  <si>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</si>
  <si>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</si>
  <si>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</si>
  <si>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</si>
  <si>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</si>
  <si>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</si>
  <si>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</si>
  <si>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</si>
  <si>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</si>
  <si>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</si>
  <si>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</si>
  <si>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</si>
  <si>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</si>
  <si>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</si>
  <si>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</si>
  <si>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</si>
  <si>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</si>
  <si>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</si>
  <si>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</si>
  <si>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</si>
  <si>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</si>
  <si>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</si>
  <si>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</si>
  <si>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</si>
  <si>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</si>
  <si>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</si>
  <si>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</si>
  <si>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</si>
  <si>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</si>
  <si>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</si>
  <si>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</si>
  <si>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</si>
  <si>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</si>
  <si>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</si>
  <si>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</si>
  <si>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</si>
  <si>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</si>
  <si>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</si>
  <si>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</si>
  <si>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</si>
  <si>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</si>
  <si>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</si>
  <si>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</si>
  <si>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</si>
  <si>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</si>
  <si>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</si>
  <si>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</si>
  <si>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</si>
  <si>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</si>
  <si>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</si>
  <si>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</si>
  <si>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</si>
  <si>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</si>
  <si>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</si>
  <si>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</si>
  <si>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</si>
  <si>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</si>
  <si>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</si>
  <si>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</si>
  <si>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</si>
  <si>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</si>
  <si>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</si>
  <si>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</si>
  <si>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</si>
  <si>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</si>
  <si>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</si>
  <si>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</si>
  <si>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</si>
  <si>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</si>
  <si>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</si>
  <si>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</si>
  <si>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</si>
  <si>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</si>
  <si>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</si>
  <si>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</si>
  <si>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</si>
  <si>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</si>
  <si>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</si>
  <si>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</si>
  <si>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</si>
  <si>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</si>
  <si>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</si>
  <si>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</si>
  <si>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</si>
  <si>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</si>
  <si>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</si>
  <si>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</si>
  <si>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</si>
  <si>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</si>
  <si>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</si>
  <si>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</si>
  <si>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</si>
  <si>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</si>
  <si>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</si>
  <si>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</si>
  <si>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</si>
  <si>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</si>
  <si>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</si>
  <si>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</si>
  <si>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</si>
  <si>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</si>
  <si>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</si>
  <si>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</si>
  <si>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</si>
  <si>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</si>
  <si>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</si>
  <si>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</si>
  <si>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</si>
  <si>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</si>
  <si>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</si>
  <si>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</si>
  <si>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</si>
  <si>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</si>
  <si>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</si>
  <si>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</si>
  <si>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</si>
  <si>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</si>
  <si>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</si>
  <si>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</si>
  <si>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</si>
  <si>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</si>
  <si>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</si>
  <si>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</si>
  <si>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</si>
  <si>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</si>
  <si>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</si>
  <si>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</si>
  <si>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</si>
  <si>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</si>
  <si>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</si>
  <si>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</si>
  <si>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</si>
  <si>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</si>
  <si>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</si>
  <si>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</si>
  <si>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</si>
  <si>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</si>
  <si>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</si>
  <si>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</si>
  <si>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</si>
  <si>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</si>
  <si>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</si>
  <si>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</si>
  <si>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</si>
  <si>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</si>
  <si>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</si>
  <si>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</si>
  <si>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</si>
  <si>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</si>
  <si>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</si>
  <si>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</si>
  <si>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</si>
  <si>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</si>
  <si>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</si>
  <si>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</si>
  <si>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</si>
  <si>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</si>
  <si>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</si>
  <si>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</si>
  <si>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</si>
  <si>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</si>
  <si>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</si>
  <si>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</si>
  <si>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</si>
  <si>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</si>
  <si>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</si>
  <si>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</si>
  <si>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</si>
  <si>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</si>
  <si>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</si>
  <si>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</si>
  <si>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</si>
  <si>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</si>
  <si>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</si>
  <si>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</si>
  <si>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</si>
  <si>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</si>
  <si>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</si>
  <si>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</si>
  <si>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</si>
  <si>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</si>
  <si>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</si>
  <si>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</si>
  <si>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</si>
  <si>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</si>
  <si>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</si>
  <si>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</si>
  <si>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</si>
  <si>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</si>
  <si>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</si>
  <si>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</si>
  <si>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</si>
  <si>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</si>
  <si>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</si>
  <si>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</si>
  <si>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</si>
  <si>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</si>
  <si>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</si>
  <si>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</si>
  <si>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</si>
  <si>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</si>
  <si>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</si>
  <si>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</si>
  <si>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</si>
  <si>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</si>
  <si>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</si>
  <si>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</si>
  <si>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</si>
  <si>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</si>
  <si>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</si>
  <si>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</si>
  <si>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</si>
  <si>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</si>
  <si>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</si>
  <si>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</si>
  <si>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</si>
  <si>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</si>
  <si>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</si>
  <si>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</si>
  <si>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</si>
  <si>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</si>
  <si>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</si>
  <si>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</si>
  <si>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</si>
  <si>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</si>
  <si>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</si>
  <si>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</si>
  <si>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</si>
  <si>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</si>
  <si>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</si>
  <si>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</si>
  <si>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</si>
  <si>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</si>
  <si>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</si>
  <si>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</si>
  <si>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</si>
  <si>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</si>
  <si>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</si>
  <si>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</si>
  <si>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</si>
  <si>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</si>
  <si>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</si>
  <si>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</si>
  <si>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</si>
  <si>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</si>
  <si>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</si>
  <si>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</si>
  <si>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</si>
  <si>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</si>
  <si>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</si>
  <si>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</si>
  <si>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</si>
  <si>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</si>
  <si>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</si>
  <si>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</si>
  <si>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</si>
  <si>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</si>
  <si>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</si>
  <si>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</si>
  <si>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</si>
  <si>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</si>
  <si>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</si>
  <si>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</si>
  <si>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</si>
  <si>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</si>
  <si>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</si>
  <si>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</si>
  <si>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</si>
  <si>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</si>
  <si>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</si>
  <si>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</si>
  <si>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</si>
  <si>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</si>
  <si>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</si>
  <si>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</si>
  <si>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</si>
  <si>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</si>
  <si>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</si>
  <si>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</si>
  <si>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</si>
  <si>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</si>
  <si>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</si>
  <si>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</si>
  <si>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</si>
  <si>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</si>
  <si>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</si>
  <si>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</si>
  <si>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</si>
  <si>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</si>
  <si>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</si>
  <si>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</si>
  <si>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</si>
  <si>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</si>
  <si>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</si>
  <si>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</si>
  <si>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</si>
  <si>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</si>
  <si>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</si>
  <si>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</si>
  <si>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</si>
  <si>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</si>
  <si>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</si>
  <si>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</si>
  <si>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</si>
  <si>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</si>
  <si>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</si>
  <si>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</si>
  <si>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</si>
  <si>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</si>
  <si>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</si>
  <si>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</si>
  <si>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</si>
  <si>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</si>
  <si>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</si>
  <si>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</si>
  <si>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</si>
  <si>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</si>
  <si>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</si>
  <si>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</si>
  <si>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</si>
  <si>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</si>
  <si>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</si>
  <si>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</si>
  <si>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</si>
  <si>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</si>
  <si>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</si>
  <si>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</si>
  <si>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</si>
  <si>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</si>
  <si>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</si>
  <si>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</si>
  <si>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</si>
  <si>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</si>
  <si>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</si>
  <si>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</si>
  <si>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</si>
  <si>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</si>
  <si>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</si>
  <si>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</si>
  <si>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</si>
  <si>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</si>
  <si>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</si>
  <si>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</si>
  <si>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</si>
  <si>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</si>
  <si>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</si>
  <si>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</si>
  <si>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</si>
  <si>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</si>
  <si>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</si>
  <si>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</si>
  <si>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</si>
  <si>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</si>
  <si>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</si>
  <si>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</si>
  <si>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</si>
  <si>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</si>
  <si>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</si>
  <si>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</si>
  <si>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</si>
  <si>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</si>
  <si>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</si>
  <si>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</si>
  <si>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</si>
  <si>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</si>
  <si>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</si>
  <si>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</si>
  <si>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</si>
  <si>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</si>
  <si>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</si>
  <si>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</si>
  <si>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</si>
  <si>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</si>
  <si>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</si>
  <si>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</si>
  <si>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</si>
  <si>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</si>
  <si>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</si>
  <si>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</si>
  <si>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</si>
  <si>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</si>
  <si>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</si>
  <si>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</si>
  <si>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</si>
  <si>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</si>
  <si>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</si>
  <si>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</si>
  <si>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</si>
  <si>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</si>
  <si>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</si>
  <si>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</si>
  <si>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</si>
  <si>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</si>
  <si>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</si>
  <si>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</si>
  <si>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</si>
  <si>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</si>
  <si>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</si>
  <si>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</si>
  <si>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</si>
  <si>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</si>
  <si>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</si>
  <si>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</si>
  <si>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</si>
  <si>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</si>
  <si>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</si>
  <si>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</si>
  <si>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</si>
  <si>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</si>
  <si>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</si>
  <si>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</si>
  <si>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</si>
  <si>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</si>
  <si>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</si>
  <si>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</si>
  <si>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</si>
  <si>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</si>
  <si>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</si>
  <si>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</si>
  <si>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</si>
  <si>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</si>
  <si>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</si>
  <si>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</si>
  <si>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</si>
  <si>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</si>
  <si>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</si>
  <si>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</si>
  <si>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</si>
  <si>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</si>
  <si>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</si>
  <si>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</si>
  <si>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</si>
  <si>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</si>
  <si>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</si>
  <si>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</si>
  <si>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</si>
  <si>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</si>
  <si>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</si>
  <si>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</si>
  <si>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</si>
  <si>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</si>
  <si>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</si>
  <si>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</si>
  <si>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</si>
  <si>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</si>
  <si>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</si>
  <si>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</si>
  <si>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</si>
  <si>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</si>
  <si>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</si>
  <si>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</si>
  <si>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</si>
  <si>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</si>
  <si>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</si>
  <si>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</si>
  <si>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</si>
  <si>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</si>
  <si>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</si>
  <si>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</si>
  <si>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</si>
  <si>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</si>
  <si>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</si>
  <si>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</si>
  <si>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</si>
  <si>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</si>
  <si>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</si>
  <si>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</si>
  <si>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</si>
  <si>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</si>
  <si>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</si>
  <si>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</si>
  <si>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</si>
  <si>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</si>
  <si>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</si>
  <si>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</si>
  <si>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</si>
  <si>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</si>
  <si>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</si>
  <si>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</si>
  <si>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</si>
  <si>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</si>
  <si>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</si>
  <si>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</si>
  <si>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</si>
  <si>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</si>
  <si>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</si>
  <si>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</si>
  <si>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</si>
  <si>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</si>
  <si>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</si>
  <si>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</si>
  <si>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</si>
  <si>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</si>
  <si>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</si>
  <si>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</si>
  <si>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</si>
  <si>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</si>
  <si>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</si>
  <si>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</si>
  <si>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</si>
  <si>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</si>
  <si>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</si>
  <si>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</si>
  <si>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</si>
  <si>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</si>
  <si>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</si>
  <si>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</si>
  <si>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</si>
  <si>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</si>
  <si>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</si>
  <si>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</si>
  <si>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</si>
  <si>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</si>
  <si>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</si>
  <si>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</si>
  <si>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</si>
  <si>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</si>
  <si>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</si>
  <si>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</si>
  <si>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</si>
  <si>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</si>
  <si>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</si>
  <si>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</si>
  <si>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</si>
  <si>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</si>
  <si>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</si>
  <si>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</si>
  <si>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</si>
  <si>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</si>
  <si>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</si>
  <si>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</si>
  <si>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</si>
  <si>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</si>
  <si>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</si>
  <si>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</si>
  <si>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</si>
  <si>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</si>
  <si>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</si>
  <si>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</si>
  <si>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</si>
  <si>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</si>
  <si>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</si>
  <si>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</si>
  <si>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</si>
  <si>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</si>
  <si>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</si>
  <si>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</si>
  <si>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</si>
  <si>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</si>
  <si>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</si>
  <si>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</si>
  <si>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</si>
  <si>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</si>
  <si>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</si>
  <si>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</si>
  <si>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</si>
  <si>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</si>
  <si>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</si>
  <si>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</si>
  <si>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</si>
  <si>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</si>
  <si>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</si>
  <si>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</si>
  <si>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</si>
  <si>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</si>
  <si>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</si>
  <si>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</si>
  <si>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</si>
  <si>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</si>
  <si>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</si>
  <si>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</si>
  <si>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</si>
  <si>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</si>
  <si>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</si>
  <si>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</si>
  <si>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</si>
  <si>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</si>
  <si>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</si>
  <si>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</si>
  <si>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</si>
  <si>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</si>
  <si>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</si>
  <si>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</si>
  <si>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</si>
  <si>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</si>
  <si>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</si>
  <si>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</si>
  <si>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</si>
  <si>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</si>
  <si>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</si>
  <si>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</si>
  <si>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</si>
  <si>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</si>
  <si>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</si>
  <si>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</si>
  <si>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</si>
  <si>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</si>
  <si>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</si>
  <si>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</si>
  <si>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</si>
  <si>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</si>
  <si>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</si>
  <si>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</si>
  <si>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</si>
  <si>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</si>
  <si>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</si>
  <si>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</si>
  <si>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</si>
  <si>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</si>
  <si>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</si>
  <si>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</si>
  <si>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</si>
  <si>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</si>
  <si>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</si>
  <si>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</si>
  <si>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</si>
  <si>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</si>
  <si>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</si>
  <si>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</si>
  <si>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</si>
  <si>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</si>
  <si>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</si>
  <si>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</si>
  <si>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</si>
  <si>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</si>
  <si>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</si>
  <si>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</si>
  <si>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</si>
  <si>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</si>
  <si>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</si>
  <si>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</si>
  <si>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</si>
  <si>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</si>
  <si>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</si>
  <si>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</si>
  <si>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</si>
  <si>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</si>
  <si>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</si>
  <si>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</si>
  <si>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</si>
  <si>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</si>
  <si>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</si>
  <si>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</si>
  <si>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</si>
  <si>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</si>
  <si>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</si>
  <si>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</si>
  <si>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</si>
  <si>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</si>
  <si>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</si>
  <si>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</si>
  <si>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</si>
  <si>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</si>
  <si>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</si>
  <si>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</si>
  <si>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</si>
  <si>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</si>
  <si>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</si>
  <si>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</si>
  <si>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</si>
  <si>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</si>
  <si>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</si>
  <si>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</si>
  <si>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</si>
  <si>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</si>
  <si>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</si>
  <si>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</si>
  <si>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</si>
  <si>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</si>
  <si>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</si>
  <si>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</si>
  <si>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</si>
  <si>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</si>
  <si>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</si>
  <si>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</si>
  <si>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</si>
  <si>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</si>
  <si>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</si>
  <si>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</si>
  <si>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</si>
  <si>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</si>
  <si>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</si>
  <si>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</si>
  <si>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</si>
  <si>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</si>
  <si>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</si>
  <si>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</si>
  <si>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</si>
  <si>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</si>
  <si>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</si>
  <si>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</si>
  <si>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</si>
  <si>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</si>
  <si>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</si>
  <si>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</si>
  <si>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</si>
  <si>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</si>
  <si>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</si>
  <si>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</si>
  <si>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</si>
  <si>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</si>
  <si>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</si>
  <si>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</si>
  <si>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</si>
  <si>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</si>
  <si>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</si>
  <si>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</si>
  <si>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</si>
  <si>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</si>
  <si>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</si>
  <si>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</si>
  <si>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</si>
  <si>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</si>
  <si>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</si>
  <si>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</si>
  <si>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</si>
  <si>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</si>
  <si>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</si>
  <si>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</si>
  <si>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</si>
  <si>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</si>
  <si>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</si>
  <si>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</si>
  <si>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</si>
  <si>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</si>
  <si>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</si>
  <si>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</si>
  <si>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</si>
  <si>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</si>
  <si>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</si>
  <si>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</si>
  <si>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</si>
  <si>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</si>
  <si>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</si>
  <si>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</si>
  <si>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</si>
  <si>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</si>
  <si>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</si>
  <si>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</si>
  <si>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</si>
  <si>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</si>
  <si>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</si>
  <si>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</si>
  <si>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</si>
  <si>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</si>
  <si>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</si>
  <si>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</si>
  <si>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</si>
  <si>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</si>
  <si>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</si>
  <si>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</si>
  <si>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</si>
  <si>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</si>
  <si>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</si>
  <si>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</si>
  <si>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</si>
  <si>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</si>
  <si>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</si>
  <si>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</si>
  <si>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</si>
  <si>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</si>
  <si>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</si>
  <si>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</si>
  <si>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</si>
  <si>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</si>
  <si>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</si>
  <si>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</si>
  <si>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</si>
  <si>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</si>
  <si>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</si>
  <si>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</si>
  <si>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</si>
  <si>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</si>
  <si>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</si>
  <si>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</si>
  <si>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</si>
  <si>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</si>
  <si>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</si>
  <si>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</si>
  <si>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</si>
  <si>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</si>
  <si>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</si>
  <si>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</si>
  <si>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</si>
  <si>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</si>
  <si>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</si>
  <si>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</si>
  <si>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</si>
  <si>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</si>
  <si>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</si>
  <si>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</si>
  <si>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</si>
  <si>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</si>
  <si>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</si>
  <si>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</si>
  <si>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</si>
  <si>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</si>
  <si>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</si>
  <si>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</si>
  <si>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</si>
  <si>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</si>
  <si>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</si>
  <si>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</si>
  <si>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</si>
  <si>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</si>
  <si>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</si>
  <si>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</si>
  <si>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</si>
  <si>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</si>
  <si>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</si>
  <si>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</si>
  <si>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</si>
  <si>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</si>
  <si>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</si>
  <si>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</si>
  <si>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</si>
  <si>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</si>
  <si>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</si>
  <si>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</si>
  <si>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</si>
  <si>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</si>
  <si>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</si>
  <si>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</si>
  <si>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</si>
  <si>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</si>
  <si>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</si>
  <si>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</si>
  <si>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</si>
  <si>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</si>
  <si>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</si>
  <si>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</si>
  <si>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</si>
  <si>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</si>
  <si>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</si>
  <si>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</si>
  <si>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</si>
  <si>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</si>
  <si>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</si>
  <si>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</si>
  <si>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</si>
  <si>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</si>
  <si>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</si>
  <si>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</si>
  <si>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</si>
  <si>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</si>
  <si>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</si>
  <si>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</si>
  <si>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</si>
  <si>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</si>
  <si>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</si>
  <si>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</si>
  <si>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</si>
  <si>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</si>
  <si>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</si>
  <si>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</si>
  <si>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</si>
  <si>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</si>
  <si>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</si>
  <si>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</si>
  <si>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</si>
  <si>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</si>
  <si>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</si>
  <si>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</si>
  <si>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</si>
  <si>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</si>
  <si>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</si>
  <si>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</si>
  <si>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</si>
  <si>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</si>
  <si>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</si>
  <si>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</si>
  <si>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</si>
  <si>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</si>
  <si>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</si>
  <si>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</si>
  <si>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</si>
  <si>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</si>
  <si>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</si>
  <si>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</si>
  <si>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</si>
  <si>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</si>
  <si>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</si>
  <si>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</si>
  <si>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</si>
  <si>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</si>
  <si>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</si>
  <si>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</si>
  <si>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</si>
  <si>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</si>
  <si>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</si>
  <si>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</si>
  <si>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</si>
  <si>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</si>
  <si>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</si>
  <si>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</si>
  <si>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</si>
  <si>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</si>
  <si>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</si>
  <si>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</si>
  <si>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</si>
  <si>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</si>
  <si>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</si>
  <si>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</si>
  <si>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</si>
  <si>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</si>
  <si>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</si>
  <si>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</si>
  <si>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</si>
  <si>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</si>
  <si>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</si>
  <si>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</si>
  <si>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</si>
  <si>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</si>
  <si>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</si>
  <si>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</si>
  <si>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</si>
  <si>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</si>
  <si>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</si>
  <si>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</si>
  <si>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</si>
  <si>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</si>
  <si>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</si>
  <si>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</si>
  <si>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</si>
  <si>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</si>
  <si>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</si>
  <si>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</si>
  <si>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</si>
  <si>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</si>
  <si>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</si>
  <si>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</si>
  <si>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</si>
  <si>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</si>
  <si>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</si>
  <si>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</si>
  <si>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</si>
  <si>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</si>
  <si>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</si>
  <si>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</si>
  <si>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</si>
  <si>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</si>
  <si>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</si>
  <si>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</si>
  <si>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</si>
  <si>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</si>
  <si>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</si>
  <si>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</si>
  <si>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</si>
  <si>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</si>
  <si>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</si>
  <si>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</si>
  <si>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</si>
  <si>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</si>
  <si>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</si>
  <si>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</si>
  <si>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</si>
  <si>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</si>
  <si>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</si>
  <si>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</si>
  <si>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</si>
  <si>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</si>
  <si>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</si>
  <si>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</si>
  <si>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</si>
  <si>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</si>
  <si>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</si>
  <si>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</si>
  <si>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</si>
  <si>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</si>
  <si>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</si>
  <si>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</si>
  <si>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</si>
  <si>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</si>
  <si>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</si>
  <si>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</si>
  <si>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</si>
  <si>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</si>
  <si>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</si>
  <si>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</si>
  <si>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</si>
  <si>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</si>
  <si>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</si>
  <si>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</si>
  <si>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</si>
  <si>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</si>
  <si>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</si>
  <si>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</si>
  <si>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</si>
  <si>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</si>
  <si>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</si>
  <si>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</si>
  <si>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</si>
  <si>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</si>
  <si>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</si>
  <si>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</si>
  <si>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</si>
  <si>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</si>
  <si>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</si>
  <si>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</si>
  <si>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</si>
  <si>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</si>
  <si>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</si>
  <si>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</si>
  <si>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</si>
  <si>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</si>
  <si>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</si>
  <si>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</si>
  <si>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</si>
  <si>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</si>
  <si>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</si>
  <si>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</si>
  <si>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</si>
  <si>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</si>
  <si>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</si>
  <si>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</si>
  <si>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</si>
  <si>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</si>
  <si>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</si>
  <si>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</si>
  <si>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</si>
  <si>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</si>
  <si>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</si>
  <si>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</si>
  <si>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</si>
  <si>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</si>
  <si>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</si>
  <si>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</si>
  <si>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</si>
  <si>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</si>
  <si>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</si>
  <si>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</si>
  <si>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</si>
  <si>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</si>
  <si>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</si>
  <si>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</si>
  <si>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</si>
  <si>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</si>
  <si>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</si>
  <si>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</si>
  <si>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</si>
  <si>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</si>
  <si>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</si>
  <si>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</si>
  <si>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</si>
  <si>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</si>
  <si>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</si>
  <si>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</si>
  <si>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</si>
  <si>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</si>
  <si>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</si>
  <si>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</si>
  <si>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</si>
  <si>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</si>
  <si>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</si>
  <si>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</si>
  <si>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</si>
  <si>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</si>
  <si>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</si>
  <si>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</si>
  <si>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</si>
  <si>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</si>
  <si>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</si>
  <si>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</si>
  <si>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</si>
  <si>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</si>
  <si>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</si>
  <si>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</si>
  <si>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</si>
  <si>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</si>
  <si>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</si>
  <si>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</si>
  <si>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</si>
  <si>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</si>
  <si>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</si>
  <si>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</si>
  <si>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</si>
  <si>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</si>
  <si>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</si>
  <si>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</si>
  <si>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</si>
  <si>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</si>
  <si>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</si>
  <si>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</si>
  <si>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</si>
  <si>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</si>
  <si>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</si>
  <si>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</si>
  <si>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</si>
  <si>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</si>
  <si>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</si>
  <si>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</si>
  <si>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</si>
  <si>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</si>
  <si>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</si>
  <si>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</si>
  <si>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</si>
  <si>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</si>
  <si>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</si>
  <si>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</si>
  <si>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</si>
  <si>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</si>
  <si>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</si>
  <si>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</si>
  <si>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</si>
  <si>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</si>
  <si>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</si>
  <si>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</si>
  <si>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</si>
  <si>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</si>
  <si>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</si>
  <si>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</si>
  <si>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</si>
  <si>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</si>
  <si>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</si>
  <si>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</si>
  <si>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</si>
  <si>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</si>
  <si>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</si>
  <si>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</si>
  <si>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</si>
  <si>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</si>
  <si>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</si>
  <si>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</si>
  <si>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</si>
  <si>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</si>
  <si>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</si>
  <si>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</si>
  <si>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</si>
  <si>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</si>
  <si>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</si>
  <si>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</si>
  <si>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</si>
  <si>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</si>
  <si>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</si>
  <si>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</si>
  <si>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</si>
  <si>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</si>
  <si>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</si>
  <si>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</si>
  <si>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</si>
  <si>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</si>
  <si>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</si>
  <si>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</si>
  <si>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</si>
  <si>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</si>
  <si>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</si>
  <si>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</si>
  <si>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</si>
  <si>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</si>
  <si>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</si>
  <si>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</si>
  <si>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</si>
  <si>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</si>
  <si>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</si>
  <si>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</si>
  <si>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</si>
  <si>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</si>
  <si>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</si>
  <si>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</si>
  <si>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</si>
  <si>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</si>
  <si>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</si>
  <si>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</si>
  <si>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</si>
  <si>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</si>
  <si>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</si>
  <si>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</si>
  <si>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</si>
  <si>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</si>
  <si>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</si>
  <si>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</si>
  <si>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</si>
  <si>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</si>
  <si>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</si>
  <si>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</si>
  <si>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</si>
  <si>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</si>
  <si>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</si>
  <si>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</si>
  <si>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</si>
  <si>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</si>
  <si>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</si>
  <si>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</si>
  <si>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</si>
  <si>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</si>
  <si>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</si>
  <si>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</si>
  <si>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</si>
  <si>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</si>
  <si>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</si>
  <si>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</si>
  <si>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</si>
  <si>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</si>
  <si>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</si>
  <si>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</si>
  <si>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</si>
  <si>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</si>
  <si>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</si>
  <si>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</si>
  <si>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</si>
  <si>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</si>
  <si>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</si>
  <si>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</si>
  <si>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</si>
  <si>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</si>
  <si>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</si>
  <si>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</si>
  <si>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</si>
  <si>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</si>
  <si>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</si>
  <si>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</si>
  <si>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</si>
  <si>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</si>
  <si>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</si>
  <si>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</si>
  <si>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</si>
  <si>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</si>
  <si>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</si>
  <si>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</si>
  <si>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</si>
  <si>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</si>
  <si>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</si>
  <si>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</si>
  <si>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</si>
  <si>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</si>
  <si>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</si>
  <si>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</si>
  <si>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</si>
  <si>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</si>
  <si>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</si>
  <si>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</si>
  <si>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</si>
  <si>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</si>
  <si>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</si>
  <si>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</si>
  <si>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</si>
  <si>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</si>
  <si>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</si>
  <si>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</si>
  <si>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</si>
  <si>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</si>
  <si>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</si>
  <si>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</si>
  <si>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</si>
  <si>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</si>
  <si>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</si>
  <si>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</si>
  <si>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</si>
  <si>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</si>
  <si>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</si>
  <si>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</si>
  <si>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</si>
  <si>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</si>
  <si>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</si>
  <si>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</si>
  <si>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</si>
  <si>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</si>
  <si>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</si>
  <si>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</si>
  <si>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</si>
  <si>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</si>
  <si>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</si>
  <si>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</si>
  <si>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</si>
  <si>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</si>
  <si>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</si>
  <si>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</si>
  <si>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</si>
  <si>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</si>
  <si>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</si>
  <si>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</si>
  <si>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</si>
  <si>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</si>
  <si>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</si>
  <si>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</si>
  <si>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</si>
  <si>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</si>
  <si>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</si>
  <si>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</si>
  <si>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</si>
  <si>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</si>
  <si>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</si>
  <si>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</si>
  <si>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</si>
  <si>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</si>
  <si>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</si>
  <si>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</si>
  <si>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</si>
  <si>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</si>
  <si>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</si>
  <si>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</si>
  <si>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</si>
  <si>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</si>
  <si>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</si>
  <si>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</si>
  <si>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</si>
  <si>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</si>
  <si>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</si>
  <si>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</si>
  <si>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</si>
  <si>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</si>
  <si>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</si>
  <si>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</si>
  <si>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</si>
  <si>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</si>
  <si>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</si>
  <si>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</si>
  <si>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</si>
  <si>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</si>
  <si>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</si>
  <si>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</si>
  <si>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</si>
  <si>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</si>
  <si>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</si>
  <si>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</si>
  <si>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</si>
  <si>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</si>
  <si>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</si>
  <si>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</si>
  <si>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</si>
  <si>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</si>
  <si>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</si>
  <si>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</si>
  <si>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</si>
  <si>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</si>
  <si>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</si>
  <si>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</si>
  <si>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</si>
  <si>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</si>
  <si>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</si>
  <si>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</si>
  <si>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</si>
  <si>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</si>
  <si>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</si>
  <si>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</si>
  <si>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</si>
  <si>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</si>
  <si>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</si>
  <si>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</si>
  <si>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</si>
  <si>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</si>
  <si>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</si>
  <si>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</si>
  <si>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</si>
  <si>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</si>
  <si>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</si>
  <si>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</si>
  <si>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</si>
  <si>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</si>
  <si>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</si>
  <si>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</si>
  <si>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</si>
  <si>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</si>
  <si>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</si>
  <si>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</si>
  <si>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</si>
  <si>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</si>
  <si>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</si>
  <si>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</si>
  <si>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</si>
  <si>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</si>
  <si>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</si>
  <si>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</si>
  <si>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</si>
  <si>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</si>
  <si>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</si>
  <si>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</si>
  <si>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</si>
  <si>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</si>
  <si>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</si>
  <si>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</si>
  <si>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</si>
  <si>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</si>
  <si>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</si>
  <si>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</si>
  <si>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</si>
  <si>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</si>
  <si>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</si>
  <si>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</si>
  <si>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</si>
  <si>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</si>
  <si>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</si>
  <si>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</si>
  <si>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</si>
  <si>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</si>
  <si>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</si>
  <si>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</si>
  <si>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</si>
  <si>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</si>
  <si>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</si>
  <si>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</si>
  <si>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</si>
  <si>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</si>
  <si>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</si>
  <si>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</si>
  <si>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</si>
  <si>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</si>
  <si>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</si>
  <si>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</si>
  <si>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</si>
  <si>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</si>
  <si>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</si>
  <si>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</si>
  <si>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</si>
  <si>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</si>
  <si>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</si>
  <si>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</si>
  <si>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</si>
  <si>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</si>
  <si>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</si>
  <si>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</si>
  <si>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</si>
  <si>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</si>
  <si>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</si>
  <si>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</si>
  <si>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</si>
  <si>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</si>
  <si>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</si>
  <si>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</si>
  <si>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</si>
  <si>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</si>
  <si>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</si>
  <si>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</si>
  <si>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</si>
  <si>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</si>
  <si>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</si>
  <si>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</si>
  <si>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</si>
  <si>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</si>
  <si>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</si>
  <si>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</si>
  <si>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</si>
  <si>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</si>
  <si>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</si>
  <si>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</si>
  <si>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</si>
  <si>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</si>
  <si>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</si>
  <si>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</si>
  <si>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</si>
  <si>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</si>
  <si>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</si>
  <si>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</si>
  <si>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</si>
  <si>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</si>
  <si>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</si>
  <si>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</si>
  <si>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</si>
  <si>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</si>
  <si>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</si>
  <si>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</si>
  <si>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</si>
  <si>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</si>
  <si>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</si>
  <si>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</si>
  <si>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</si>
  <si>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</si>
  <si>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</si>
  <si>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</si>
  <si>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</si>
  <si>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</si>
  <si>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</si>
  <si>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</si>
  <si>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</si>
  <si>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</si>
  <si>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</si>
  <si>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</si>
  <si>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</si>
  <si>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</si>
  <si>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</si>
  <si>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</si>
  <si>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</si>
  <si>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</si>
  <si>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</si>
  <si>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</si>
  <si>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</si>
  <si>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</si>
  <si>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</si>
  <si>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</si>
  <si>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</si>
  <si>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</si>
  <si>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</si>
  <si>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</si>
  <si>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</si>
  <si>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</si>
  <si>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</si>
  <si>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</si>
  <si>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</si>
  <si>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</si>
  <si>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</si>
  <si>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</si>
  <si>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</si>
  <si>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</si>
  <si>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</si>
  <si>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</si>
  <si>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</si>
  <si>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</si>
  <si>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</si>
  <si>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</si>
  <si>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</si>
  <si>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</si>
  <si>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</si>
  <si>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</si>
  <si>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</si>
  <si>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</si>
  <si>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</si>
  <si>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</si>
  <si>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</si>
  <si>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</si>
  <si>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</si>
  <si>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</si>
  <si>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</si>
  <si>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</si>
  <si>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</si>
  <si>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</si>
  <si>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</si>
  <si>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</si>
  <si>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</si>
  <si>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</si>
  <si>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</si>
  <si>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</si>
  <si>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</si>
  <si>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</si>
  <si>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</si>
  <si>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</si>
  <si>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</si>
  <si>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</si>
  <si>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</si>
  <si>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</si>
  <si>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</si>
  <si>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</si>
  <si>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</si>
  <si>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</si>
  <si>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</si>
  <si>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</si>
  <si>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</si>
  <si>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</si>
  <si>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</si>
  <si>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</si>
  <si>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</si>
  <si>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</si>
  <si>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</si>
  <si>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</si>
  <si>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</si>
  <si>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</si>
  <si>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</si>
  <si>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</si>
  <si>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</si>
  <si>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</si>
  <si>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</si>
  <si>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</si>
  <si>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</si>
  <si>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</si>
  <si>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</si>
  <si>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</si>
  <si>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</si>
  <si>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</si>
  <si>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</si>
  <si>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</si>
  <si>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</si>
  <si>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</si>
  <si>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</si>
  <si>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</si>
  <si>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</si>
  <si>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</si>
  <si>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</si>
  <si>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</si>
  <si>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</si>
  <si>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</si>
  <si>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</si>
  <si>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</si>
  <si>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</si>
  <si>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</si>
  <si>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</si>
  <si>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</si>
  <si>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</si>
  <si>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</si>
  <si>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</si>
  <si>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</si>
  <si>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</si>
  <si>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</si>
  <si>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</si>
  <si>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</si>
  <si>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</si>
  <si>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</si>
  <si>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</si>
  <si>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</si>
  <si>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</si>
  <si>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</si>
  <si>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</si>
  <si>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</si>
  <si>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</si>
  <si>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</si>
  <si>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</si>
  <si>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</si>
  <si>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</si>
  <si>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</si>
  <si>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</si>
  <si>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</si>
  <si>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</si>
  <si>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</si>
  <si>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</si>
  <si>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</si>
  <si>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</si>
  <si>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</si>
  <si>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</si>
  <si>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</si>
  <si>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</si>
  <si>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</si>
  <si>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</si>
  <si>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</si>
  <si>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</si>
  <si>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</si>
  <si>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</si>
  <si>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</si>
  <si>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</si>
  <si>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</si>
  <si>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</si>
  <si>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</si>
  <si>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</si>
  <si>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</si>
  <si>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</si>
  <si>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</si>
  <si>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</si>
  <si>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</si>
  <si>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</si>
  <si>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</si>
  <si>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</si>
  <si>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</si>
  <si>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</si>
  <si>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</si>
  <si>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</si>
  <si>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</si>
  <si>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</si>
  <si>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</si>
  <si>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</si>
  <si>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</si>
  <si>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</si>
  <si>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</si>
  <si>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</si>
  <si>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</si>
  <si>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</si>
  <si>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</si>
  <si>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</si>
  <si>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</si>
  <si>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</si>
  <si>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</si>
  <si>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</si>
  <si>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</si>
  <si>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</si>
  <si>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</si>
  <si>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</si>
  <si>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</si>
  <si>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</si>
  <si>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</si>
  <si>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</si>
  <si>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</si>
  <si>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</si>
  <si>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</si>
  <si>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</si>
  <si>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</si>
  <si>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</si>
  <si>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</si>
  <si>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</si>
  <si>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</si>
  <si>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</si>
  <si>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</si>
  <si>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</si>
  <si>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</si>
  <si>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</si>
  <si>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</si>
  <si>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</si>
  <si>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</si>
  <si>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</si>
  <si>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</si>
  <si>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</si>
  <si>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</si>
  <si>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</si>
  <si>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</si>
  <si>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</si>
  <si>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</si>
  <si>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</si>
  <si>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</si>
  <si>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</si>
  <si>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</si>
  <si>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</si>
  <si>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</si>
  <si>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</si>
  <si>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</si>
  <si>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</si>
  <si>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</si>
  <si>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</si>
  <si>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</si>
  <si>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</si>
  <si>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</si>
  <si>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</si>
  <si>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</si>
  <si>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</si>
  <si>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</si>
  <si>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</si>
  <si>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</si>
  <si>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</si>
  <si>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</si>
  <si>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</si>
  <si>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</si>
  <si>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</si>
  <si>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</si>
  <si>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</si>
  <si>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</si>
  <si>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</si>
  <si>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</si>
  <si>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</si>
  <si>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</si>
  <si>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</si>
  <si>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</si>
  <si>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</si>
  <si>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</si>
  <si>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</si>
  <si>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</si>
  <si>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</si>
  <si>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</si>
  <si>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</si>
  <si>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</si>
  <si>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</si>
  <si>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</si>
  <si>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</si>
  <si>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</si>
  <si>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</si>
  <si>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</si>
  <si>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</si>
  <si>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</si>
  <si>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</si>
  <si>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</si>
  <si>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</si>
  <si>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</si>
  <si>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</si>
  <si>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</si>
  <si>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</si>
  <si>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</si>
  <si>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</si>
  <si>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</si>
  <si>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</si>
  <si>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</si>
  <si>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</si>
  <si>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</si>
  <si>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</si>
  <si>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</si>
  <si>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</si>
  <si>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</si>
  <si>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</si>
  <si>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</si>
  <si>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</si>
  <si>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</si>
  <si>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</si>
  <si>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</si>
  <si>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</si>
  <si>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</si>
  <si>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</si>
  <si>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</si>
  <si>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</si>
  <si>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</si>
  <si>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</si>
  <si>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</si>
  <si>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</si>
  <si>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</si>
  <si>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</si>
  <si>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</si>
  <si>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</si>
  <si>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</si>
  <si>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</si>
  <si>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</si>
  <si>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</si>
  <si>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</si>
  <si>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</si>
  <si>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</si>
  <si>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</si>
  <si>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</si>
  <si>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</si>
  <si>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</si>
  <si>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</si>
  <si>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</si>
  <si>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</si>
  <si>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</si>
  <si>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</si>
  <si>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</si>
  <si>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</si>
  <si>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</si>
  <si>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</si>
  <si>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</si>
  <si>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</si>
  <si>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</si>
  <si>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</si>
  <si>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</si>
  <si>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</si>
  <si>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</si>
  <si>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</si>
  <si>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</si>
  <si>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</si>
  <si>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</si>
  <si>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</si>
  <si>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</si>
  <si>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</si>
  <si>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</si>
  <si>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</si>
  <si>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</si>
  <si>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</si>
  <si>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</si>
  <si>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</si>
  <si>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</si>
  <si>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</si>
  <si>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</si>
  <si>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</si>
  <si>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</si>
  <si>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</si>
  <si>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</si>
  <si>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</si>
  <si>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</si>
  <si>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</si>
  <si>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</si>
  <si>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</si>
  <si>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</si>
  <si>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</si>
  <si>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</si>
  <si>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</si>
  <si>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</si>
  <si>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</si>
  <si>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</si>
  <si>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</si>
  <si>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</si>
  <si>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</si>
  <si>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</si>
  <si>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</si>
  <si>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</si>
  <si>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</si>
  <si>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</si>
  <si>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</si>
  <si>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</si>
  <si>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</si>
  <si>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</si>
  <si>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</si>
  <si>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</si>
  <si>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</si>
  <si>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</si>
  <si>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</si>
  <si>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</si>
  <si>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</si>
  <si>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</si>
  <si>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</si>
  <si>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</si>
  <si>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</si>
  <si>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</si>
  <si>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</si>
  <si>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</si>
  <si>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</si>
  <si>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</si>
  <si>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</si>
  <si>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</si>
  <si>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</si>
  <si>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</si>
  <si>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</si>
  <si>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</si>
  <si>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</si>
  <si>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</si>
  <si>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</si>
  <si>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</si>
  <si>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</si>
  <si>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</si>
  <si>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</si>
  <si>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</si>
  <si>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</si>
  <si>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</si>
  <si>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</si>
  <si>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</si>
  <si>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</si>
  <si>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</si>
  <si>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</si>
  <si>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</si>
  <si>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</si>
  <si>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</si>
  <si>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</si>
  <si>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</si>
  <si>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</si>
  <si>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</si>
  <si>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</si>
  <si>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</si>
  <si>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</si>
  <si>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</si>
  <si>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</si>
  <si>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</si>
  <si>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</si>
  <si>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</si>
  <si>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</si>
  <si>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</si>
  <si>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</si>
  <si>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</si>
  <si>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</si>
  <si>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</si>
  <si>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</si>
  <si>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</si>
  <si>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</si>
  <si>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</si>
  <si>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</si>
  <si>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</si>
  <si>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</si>
  <si>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</si>
  <si>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</si>
  <si>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</si>
  <si>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</si>
  <si>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</si>
  <si>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</si>
  <si>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</si>
  <si>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</si>
  <si>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</si>
  <si>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</si>
  <si>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</si>
  <si>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</si>
  <si>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</si>
  <si>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</si>
  <si>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</si>
  <si>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</si>
  <si>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</si>
  <si>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</si>
  <si>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</si>
  <si>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</si>
  <si>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</si>
  <si>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</si>
  <si>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</si>
  <si>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</si>
  <si>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</si>
  <si>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</si>
  <si>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</si>
  <si>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</si>
  <si>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</si>
  <si>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</si>
  <si>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</si>
  <si>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</si>
  <si>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</si>
  <si>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</si>
  <si>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</si>
  <si>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</si>
  <si>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</si>
  <si>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</si>
  <si>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</si>
  <si>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</si>
  <si>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</si>
  <si>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</si>
  <si>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</si>
  <si>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</si>
  <si>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</si>
  <si>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</si>
  <si>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</si>
  <si>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</si>
  <si>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</si>
  <si>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</si>
  <si>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</si>
  <si>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</si>
  <si>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</si>
  <si>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</si>
  <si>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</si>
  <si>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</si>
  <si>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</si>
  <si>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</si>
  <si>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</si>
  <si>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</si>
  <si>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</si>
  <si>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</si>
  <si>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</si>
  <si>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</si>
  <si>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</si>
  <si>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</si>
  <si>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</si>
  <si>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</si>
  <si>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</si>
  <si>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</si>
  <si>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</si>
  <si>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</si>
  <si>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</si>
  <si>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</si>
  <si>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</si>
  <si>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</si>
  <si>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</si>
  <si>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</si>
  <si>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</si>
  <si>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</si>
  <si>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</si>
  <si>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</si>
  <si>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</si>
  <si>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</si>
  <si>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</si>
  <si>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</si>
  <si>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</si>
  <si>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</si>
  <si>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</si>
  <si>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</si>
  <si>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</si>
  <si>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</si>
  <si>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</si>
  <si>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</si>
  <si>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</si>
  <si>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</si>
  <si>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</si>
  <si>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</si>
  <si>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</si>
  <si>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</si>
  <si>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</si>
  <si>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</si>
  <si>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</si>
  <si>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</si>
  <si>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</si>
  <si>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</si>
  <si>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</si>
  <si>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</si>
  <si>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</si>
  <si>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</si>
  <si>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</si>
  <si>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</si>
  <si>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</si>
  <si>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</si>
  <si>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</si>
  <si>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</si>
  <si>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</si>
  <si>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</si>
  <si>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</si>
  <si>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</si>
  <si>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</si>
  <si>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</si>
  <si>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</si>
  <si>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</si>
  <si>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</si>
  <si>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</si>
  <si>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</si>
  <si>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</si>
  <si>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</si>
  <si>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</si>
  <si>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</si>
  <si>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</si>
  <si>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</si>
  <si>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</si>
  <si>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</si>
  <si>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</si>
  <si>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</si>
  <si>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</si>
  <si>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</si>
  <si>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</si>
  <si>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</si>
  <si>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</si>
  <si>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</si>
  <si>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</si>
  <si>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</si>
  <si>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</si>
  <si>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</si>
  <si>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</si>
  <si>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</si>
  <si>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</si>
  <si>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</si>
  <si>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</si>
  <si>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</si>
  <si>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</si>
  <si>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</si>
  <si>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</si>
  <si>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</si>
  <si>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</si>
  <si>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</si>
  <si>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</si>
  <si>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</si>
  <si>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</si>
  <si>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</si>
  <si>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</si>
  <si>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</si>
  <si>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</si>
  <si>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</si>
  <si>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</si>
  <si>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</si>
  <si>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</si>
  <si>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</si>
  <si>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</si>
  <si>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</si>
  <si>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</si>
  <si>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</si>
  <si>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</si>
  <si>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</si>
  <si>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</si>
  <si>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</si>
  <si>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</si>
  <si>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</si>
  <si>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</si>
  <si>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</si>
  <si>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</si>
  <si>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</si>
  <si>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</si>
  <si>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</si>
  <si>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</si>
  <si>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</si>
  <si>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</si>
  <si>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</si>
  <si>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</si>
  <si>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</si>
  <si>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</si>
  <si>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</si>
  <si>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</si>
  <si>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</si>
  <si>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</si>
  <si>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</si>
  <si>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</si>
  <si>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</si>
  <si>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</si>
  <si>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</si>
  <si>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</si>
  <si>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</si>
  <si>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</si>
  <si>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</si>
  <si>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</si>
  <si>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</si>
  <si>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</si>
  <si>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</si>
  <si>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</si>
  <si>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</si>
  <si>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</si>
  <si>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</si>
  <si>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</si>
  <si>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</si>
  <si>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</si>
  <si>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</si>
  <si>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</si>
  <si>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</si>
  <si>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</si>
  <si>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</si>
  <si>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</si>
  <si>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</si>
  <si>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</si>
  <si>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</si>
  <si>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</si>
  <si>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</si>
  <si>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</si>
  <si>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</si>
  <si>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</si>
  <si>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</si>
  <si>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</si>
  <si>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</si>
  <si>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</si>
  <si>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</si>
  <si>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</si>
  <si>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</si>
  <si>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</si>
  <si>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</si>
  <si>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</si>
  <si>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</si>
  <si>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</si>
  <si>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</si>
  <si>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</si>
  <si>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</si>
  <si>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</si>
  <si>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</si>
  <si>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</si>
  <si>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</si>
  <si>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</si>
  <si>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</si>
  <si>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</si>
  <si>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</si>
  <si>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</si>
  <si>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</si>
  <si>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</si>
  <si>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</si>
  <si>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</si>
  <si>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</si>
  <si>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</si>
  <si>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</si>
  <si>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</si>
  <si>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</si>
  <si>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</si>
  <si>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</si>
  <si>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</si>
  <si>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</si>
  <si>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</si>
  <si>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</si>
  <si>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</si>
  <si>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</si>
  <si>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</si>
  <si>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</si>
  <si>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</si>
  <si>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</si>
  <si>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</si>
  <si>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</si>
  <si>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</si>
  <si>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</si>
  <si>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</si>
  <si>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</si>
  <si>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</si>
  <si>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</si>
  <si>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</si>
  <si>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</si>
  <si>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</si>
  <si>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</si>
  <si>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</si>
  <si>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</si>
  <si>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</si>
  <si>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</si>
  <si>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</si>
  <si>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</si>
  <si>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</si>
  <si>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</si>
  <si>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</si>
  <si>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</si>
  <si>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</si>
  <si>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</si>
  <si>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</si>
  <si>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</si>
  <si>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</si>
  <si>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</si>
  <si>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</si>
  <si>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</si>
  <si>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</si>
  <si>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</si>
  <si>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</si>
  <si>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</si>
  <si>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</si>
  <si>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</si>
  <si>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</si>
  <si>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</si>
  <si>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</si>
  <si>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</si>
  <si>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</si>
  <si>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</si>
  <si>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</si>
  <si>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</si>
  <si>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</si>
  <si>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</si>
  <si>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</si>
  <si>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</si>
  <si>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</si>
  <si>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</si>
  <si>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</si>
  <si>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</si>
  <si>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</si>
  <si>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</si>
  <si>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</si>
  <si>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</si>
  <si>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</si>
  <si>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</si>
  <si>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</si>
  <si>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</si>
  <si>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</si>
  <si>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</si>
  <si>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</si>
  <si>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</si>
  <si>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</si>
  <si>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</si>
  <si>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</si>
  <si>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</si>
  <si>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</si>
  <si>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</si>
  <si>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</si>
  <si>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</si>
  <si>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</si>
  <si>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</si>
  <si>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</si>
  <si>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</si>
  <si>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</si>
  <si>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</si>
  <si>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</si>
  <si>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</si>
  <si>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</si>
  <si>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</si>
  <si>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</si>
  <si>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</si>
  <si>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</si>
  <si>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</si>
  <si>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</si>
  <si>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</si>
  <si>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</si>
  <si>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</si>
  <si>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</si>
  <si>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</si>
  <si>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</si>
  <si>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</si>
  <si>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</si>
  <si>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</si>
  <si>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</si>
  <si>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</si>
  <si>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</si>
  <si>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</si>
  <si>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</si>
  <si>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</si>
  <si>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</si>
  <si>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</si>
  <si>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</si>
  <si>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</si>
  <si>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</si>
  <si>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</si>
  <si>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</si>
  <si>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</si>
  <si>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</si>
  <si>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</si>
  <si>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</si>
  <si>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</si>
  <si>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</si>
  <si>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</si>
  <si>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</si>
  <si>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</si>
  <si>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</si>
  <si>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</si>
  <si>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</si>
  <si>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</si>
  <si>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</si>
  <si>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</si>
  <si>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</si>
  <si>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</si>
  <si>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</si>
  <si>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</si>
  <si>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</si>
  <si>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</si>
  <si>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</si>
  <si>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</si>
  <si>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</si>
  <si>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</si>
  <si>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</si>
  <si>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</si>
  <si>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</si>
  <si>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</si>
  <si>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</si>
  <si>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</si>
  <si>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</si>
  <si>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</si>
  <si>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</si>
  <si>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</si>
  <si>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</si>
  <si>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</si>
  <si>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</si>
  <si>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</si>
  <si>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</si>
  <si>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</si>
  <si>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</si>
  <si>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</si>
  <si>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</si>
  <si>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</si>
  <si>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</si>
  <si>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</si>
  <si>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</si>
  <si>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</si>
  <si>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</si>
  <si>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</si>
  <si>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</si>
  <si>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</si>
  <si>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</si>
  <si>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</si>
  <si>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</si>
  <si>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</si>
  <si>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</si>
  <si>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</si>
  <si>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</si>
  <si>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</si>
  <si>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</si>
  <si>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</si>
  <si>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</si>
  <si>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</si>
  <si>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</si>
  <si>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</si>
  <si>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</si>
  <si>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</si>
  <si>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</si>
  <si>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</si>
  <si>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</si>
  <si>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</si>
  <si>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</si>
  <si>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</si>
  <si>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</si>
  <si>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</si>
  <si>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</si>
  <si>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</si>
  <si>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</si>
  <si>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</si>
  <si>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</si>
  <si>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</si>
  <si>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</si>
  <si>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</si>
  <si>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</si>
  <si>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</si>
  <si>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</si>
  <si>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</si>
  <si>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</si>
  <si>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</si>
  <si>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</si>
  <si>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</si>
  <si>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</si>
  <si>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</si>
  <si>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</si>
  <si>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</si>
  <si>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</si>
  <si>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</si>
  <si>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</si>
  <si>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</si>
  <si>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</si>
  <si>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</si>
  <si>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</si>
  <si>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</si>
  <si>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</si>
  <si>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</si>
  <si>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</si>
  <si>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</si>
  <si>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</si>
  <si>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</si>
  <si>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</si>
  <si>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</si>
  <si>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</si>
  <si>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</si>
  <si>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</si>
  <si>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</si>
  <si>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</si>
  <si>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</si>
  <si>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</si>
  <si>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</si>
  <si>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</si>
  <si>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</si>
  <si>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</si>
  <si>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</si>
  <si>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</si>
  <si>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</si>
  <si>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</si>
  <si>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</si>
  <si>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</si>
  <si>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</si>
  <si>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</si>
  <si>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</si>
  <si>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</si>
  <si>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</si>
  <si>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</si>
  <si>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</si>
  <si>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</si>
  <si>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</si>
  <si>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</si>
  <si>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</si>
  <si>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</si>
  <si>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</si>
  <si>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</si>
  <si>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</si>
  <si>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</si>
  <si>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</si>
  <si>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</si>
  <si>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</si>
  <si>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</si>
  <si>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</si>
  <si>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</si>
  <si>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</si>
  <si>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</si>
  <si>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</si>
  <si>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</si>
  <si>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</si>
  <si>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</si>
  <si>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</si>
  <si>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</si>
  <si>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</si>
  <si>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</si>
  <si>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</si>
  <si>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</si>
  <si>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</si>
  <si>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</si>
  <si>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</si>
  <si>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</si>
  <si>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</si>
  <si>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</si>
  <si>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</si>
  <si>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</si>
  <si>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</si>
  <si>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</si>
  <si>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</si>
  <si>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</si>
  <si>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</si>
  <si>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</si>
  <si>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</si>
  <si>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</si>
  <si>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</si>
  <si>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</si>
  <si>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</si>
  <si>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</si>
  <si>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</si>
  <si>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</si>
  <si>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</si>
  <si>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</si>
  <si>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</si>
  <si>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</si>
  <si>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</si>
  <si>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</si>
  <si>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</si>
  <si>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</si>
  <si>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</si>
  <si>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</si>
  <si>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</si>
  <si>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</si>
  <si>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</si>
  <si>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</si>
  <si>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</si>
  <si>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</si>
  <si>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</si>
  <si>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</si>
  <si>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</si>
  <si>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</si>
  <si>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</si>
  <si>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</si>
  <si>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</si>
  <si>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</si>
  <si>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</si>
  <si>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</si>
  <si>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</si>
  <si>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</si>
  <si>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</si>
  <si>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</si>
  <si>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</si>
  <si>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</si>
  <si>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</si>
  <si>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</si>
  <si>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</si>
  <si>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</si>
  <si>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</si>
  <si>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</si>
  <si>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</si>
  <si>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</si>
  <si>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</si>
  <si>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</si>
  <si>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</si>
  <si>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</si>
  <si>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</si>
  <si>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</si>
  <si>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</si>
  <si>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</si>
  <si>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</si>
  <si>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</si>
  <si>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</si>
  <si>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</si>
  <si>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</si>
  <si>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</si>
  <si>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</si>
  <si>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</si>
  <si>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</si>
  <si>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</si>
  <si>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</si>
  <si>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</si>
  <si>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</si>
  <si>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</si>
  <si>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</si>
  <si>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</si>
  <si>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</si>
  <si>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</si>
  <si>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</si>
  <si>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</si>
  <si>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</si>
  <si>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</si>
  <si>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</si>
  <si>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</si>
  <si>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</si>
  <si>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</si>
  <si>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</si>
  <si>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</si>
  <si>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</si>
  <si>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</si>
  <si>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</si>
  <si>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</si>
  <si>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</si>
  <si>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</si>
  <si>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</si>
  <si>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</si>
  <si>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</si>
  <si>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</si>
  <si>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</si>
  <si>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</si>
  <si>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</si>
  <si>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</si>
  <si>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</si>
  <si>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</si>
  <si>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</si>
  <si>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</si>
  <si>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</si>
  <si>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</si>
  <si>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</si>
  <si>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</si>
  <si>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</si>
  <si>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</si>
  <si>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</si>
  <si>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</si>
  <si>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</si>
  <si>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</si>
  <si>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</si>
  <si>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</si>
  <si>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</si>
  <si>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</si>
  <si>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</si>
  <si>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</si>
  <si>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</si>
  <si>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</si>
  <si>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</si>
  <si>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</si>
  <si>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</si>
  <si>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</si>
  <si>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</si>
  <si>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</si>
  <si>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</si>
  <si>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</si>
  <si>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</si>
  <si>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</si>
  <si>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</si>
  <si>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</si>
  <si>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</si>
  <si>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</si>
  <si>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</si>
  <si>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</si>
  <si>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</si>
  <si>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</si>
  <si>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</si>
  <si>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</si>
  <si>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</si>
  <si>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</si>
  <si>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</si>
  <si>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</si>
  <si>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</si>
  <si>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</si>
  <si>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</si>
  <si>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</si>
  <si>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</si>
  <si>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</si>
  <si>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</si>
  <si>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</si>
  <si>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</si>
  <si>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</si>
  <si>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</si>
  <si>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</si>
  <si>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</si>
  <si>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</si>
  <si>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</si>
  <si>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</si>
  <si>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</si>
  <si>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</si>
  <si>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</si>
  <si>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</si>
  <si>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</si>
  <si>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</si>
  <si>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</si>
  <si>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</si>
  <si>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</si>
  <si>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</si>
  <si>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</si>
  <si>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</si>
  <si>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</si>
  <si>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</si>
  <si>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</si>
  <si>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</si>
  <si>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</si>
  <si>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</si>
  <si>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</si>
  <si>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</si>
  <si>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</si>
  <si>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</si>
  <si>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</si>
  <si>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</si>
  <si>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</si>
  <si>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</si>
  <si>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</si>
  <si>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</si>
  <si>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</si>
  <si>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</si>
  <si>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</si>
  <si>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</si>
  <si>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</si>
  <si>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</si>
  <si>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</si>
  <si>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</si>
  <si>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</si>
  <si>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</si>
  <si>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</si>
  <si>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</si>
  <si>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</si>
  <si>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</si>
  <si>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</si>
  <si>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</si>
  <si>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</si>
  <si>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</si>
  <si>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</si>
  <si>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</si>
  <si>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</si>
  <si>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</si>
  <si>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</si>
  <si>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</si>
  <si>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</si>
  <si>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</si>
  <si>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</si>
  <si>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</si>
  <si>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</si>
  <si>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</si>
  <si>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</si>
  <si>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</si>
  <si>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</si>
  <si>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</si>
  <si>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</si>
  <si>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</si>
  <si>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</si>
  <si>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</si>
  <si>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</si>
  <si>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</si>
  <si>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</si>
  <si>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</si>
  <si>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</si>
  <si>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</si>
  <si>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</si>
  <si>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</si>
  <si>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</si>
  <si>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</si>
  <si>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</si>
  <si>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</si>
  <si>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</si>
  <si>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</si>
  <si>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</si>
  <si>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</si>
  <si>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</si>
  <si>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</si>
  <si>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</si>
  <si>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</si>
  <si>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</si>
  <si>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</si>
  <si>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</si>
  <si>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</si>
  <si>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</si>
  <si>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</si>
  <si>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</si>
  <si>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</si>
  <si>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</si>
  <si>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</si>
  <si>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</si>
  <si>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</si>
  <si>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</si>
  <si>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</si>
  <si>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</si>
  <si>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</si>
  <si>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</si>
  <si>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</si>
  <si>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</si>
  <si>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</si>
  <si>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</si>
  <si>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</si>
  <si>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</si>
  <si>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</si>
  <si>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</si>
  <si>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</si>
  <si>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</si>
  <si>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</si>
  <si>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</si>
  <si>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</si>
  <si>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</si>
  <si>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</si>
  <si>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</si>
  <si>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</si>
  <si>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</si>
  <si>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</si>
  <si>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</si>
  <si>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</si>
  <si>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</si>
  <si>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</si>
  <si>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</si>
  <si>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</si>
  <si>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</si>
  <si>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</si>
  <si>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</si>
  <si>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</si>
  <si>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</si>
  <si>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</si>
  <si>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</si>
  <si>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</si>
  <si>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</si>
  <si>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</si>
  <si>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</si>
  <si>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</si>
  <si>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</si>
  <si>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</si>
  <si>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</si>
  <si>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</si>
  <si>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</si>
  <si>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</si>
  <si>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</si>
  <si>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</si>
  <si>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</si>
  <si>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</si>
  <si>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</si>
  <si>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</si>
  <si>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</si>
  <si>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</si>
  <si>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</si>
  <si>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</si>
  <si>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</si>
  <si>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</si>
  <si>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</si>
  <si>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</si>
  <si>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</si>
  <si>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</si>
  <si>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</si>
  <si>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</si>
  <si>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</si>
  <si>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</si>
  <si>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</si>
  <si>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</si>
  <si>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</si>
  <si>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</si>
  <si>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</si>
  <si>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</si>
  <si>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</si>
  <si>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</si>
  <si>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</si>
  <si>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</si>
  <si>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</si>
  <si>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</si>
  <si>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</si>
  <si>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</si>
  <si>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</si>
  <si>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</si>
  <si>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</si>
  <si>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</si>
  <si>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</si>
  <si>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</si>
  <si>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</si>
  <si>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</si>
  <si>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</si>
  <si>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</si>
  <si>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</si>
  <si>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</si>
  <si>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</si>
  <si>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</si>
  <si>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</si>
  <si>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</si>
  <si>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</si>
  <si>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</si>
  <si>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</si>
  <si>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</si>
  <si>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</si>
  <si>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</si>
  <si>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</si>
  <si>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</si>
  <si>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</si>
  <si>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</si>
  <si>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</si>
  <si>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</si>
  <si>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</si>
  <si>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</si>
  <si>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</si>
  <si>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</si>
  <si>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</si>
  <si>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</si>
  <si>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</si>
  <si>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</si>
  <si>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</si>
  <si>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</si>
  <si>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</si>
  <si>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</si>
  <si>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</si>
  <si>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</si>
  <si>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</si>
  <si>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</si>
  <si>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</si>
  <si>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</si>
  <si>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</si>
  <si>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</si>
  <si>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</si>
  <si>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</si>
  <si>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</si>
  <si>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</si>
  <si>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</si>
  <si>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</si>
  <si>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</si>
  <si>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</si>
  <si>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</si>
  <si>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</si>
  <si>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</si>
  <si>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</si>
  <si>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</si>
  <si>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</si>
  <si>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</si>
  <si>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</si>
  <si>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</si>
  <si>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</si>
  <si>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</si>
  <si>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</si>
  <si>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</si>
  <si>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</si>
  <si>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</si>
  <si>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</si>
  <si>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</si>
  <si>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</si>
  <si>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</si>
  <si>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</si>
  <si>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</si>
  <si>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</si>
  <si>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</si>
  <si>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</si>
  <si>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</si>
  <si>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</si>
  <si>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</si>
  <si>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</si>
  <si>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</si>
  <si>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</si>
  <si>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</si>
  <si>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</si>
  <si>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</si>
  <si>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</si>
  <si>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</si>
  <si>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</si>
  <si>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</si>
  <si>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</si>
  <si>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</si>
  <si>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</si>
  <si>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</si>
  <si>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</si>
  <si>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</si>
  <si>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</si>
  <si>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</si>
  <si>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</si>
  <si>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</si>
  <si>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</si>
  <si>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</si>
  <si>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</si>
  <si>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</si>
  <si>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</si>
  <si>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</si>
  <si>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</si>
  <si>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</si>
  <si>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</si>
  <si>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</si>
  <si>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</si>
  <si>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</si>
  <si>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</si>
  <si>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</si>
  <si>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</si>
  <si>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</si>
  <si>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</si>
  <si>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</si>
  <si>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</si>
  <si>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</si>
  <si>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</si>
  <si>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</si>
  <si>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</si>
  <si>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</si>
  <si>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</si>
  <si>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</si>
  <si>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</si>
  <si>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</si>
  <si>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</si>
  <si>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</si>
  <si>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</si>
  <si>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</si>
  <si>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</si>
  <si>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</si>
  <si>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</si>
  <si>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</si>
  <si>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</si>
  <si>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</si>
  <si>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</si>
  <si>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</si>
  <si>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</si>
  <si>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</si>
  <si>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</si>
  <si>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</si>
  <si>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</si>
  <si>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</si>
  <si>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</si>
  <si>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</si>
  <si>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</si>
  <si>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</si>
  <si>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</si>
  <si>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</si>
  <si>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</si>
  <si>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</si>
  <si>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</si>
  <si>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</si>
  <si>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</si>
  <si>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</si>
  <si>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</si>
  <si>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</si>
  <si>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</si>
  <si>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</si>
  <si>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</si>
  <si>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</si>
  <si>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</si>
  <si>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</si>
  <si>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</si>
  <si>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</si>
  <si>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</si>
  <si>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</si>
  <si>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</si>
  <si>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</si>
  <si>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</si>
  <si>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</si>
  <si>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</si>
  <si>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</si>
  <si>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</si>
  <si>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</si>
  <si>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</si>
  <si>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</si>
  <si>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</si>
  <si>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</si>
  <si>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</si>
  <si>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</si>
  <si>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</si>
  <si>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</si>
  <si>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</si>
  <si>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</si>
  <si>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</si>
  <si>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</si>
  <si>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</si>
  <si>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</si>
  <si>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</si>
  <si>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</si>
  <si>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</si>
  <si>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</si>
  <si>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</si>
  <si>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</si>
  <si>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</si>
  <si>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</si>
  <si>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</si>
  <si>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</si>
  <si>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</si>
  <si>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</si>
  <si>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</si>
  <si>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</si>
  <si>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</si>
  <si>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</si>
  <si>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</si>
  <si>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</si>
  <si>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</si>
  <si>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</si>
  <si>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</si>
  <si>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</si>
  <si>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</si>
  <si>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</si>
  <si>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</si>
  <si>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</si>
  <si>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</si>
  <si>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</si>
  <si>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</si>
  <si>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</si>
  <si>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</si>
  <si>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</si>
  <si>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</si>
  <si>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</si>
  <si>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</si>
  <si>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</si>
  <si>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</si>
  <si>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</si>
  <si>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</si>
  <si>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</si>
  <si>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</si>
  <si>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</si>
  <si>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</si>
  <si>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</si>
  <si>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</si>
  <si>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</si>
  <si>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</si>
  <si>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</si>
  <si>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</si>
  <si>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</si>
  <si>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</si>
  <si>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</si>
  <si>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</si>
  <si>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</si>
  <si>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</si>
  <si>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</si>
  <si>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</si>
  <si>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</si>
  <si>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</si>
  <si>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</si>
  <si>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</si>
  <si>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</si>
  <si>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</si>
  <si>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</si>
  <si>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</si>
  <si>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</si>
  <si>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</si>
  <si>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</si>
  <si>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</si>
  <si>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</si>
  <si>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</si>
  <si>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</si>
  <si>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</si>
  <si>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</si>
  <si>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</si>
  <si>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</si>
  <si>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</si>
  <si>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</si>
  <si>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</si>
  <si>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</si>
  <si>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</si>
  <si>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</si>
  <si>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</si>
  <si>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</si>
  <si>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</si>
  <si>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</si>
  <si>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</si>
  <si>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</si>
  <si>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</si>
  <si>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</si>
  <si>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</si>
  <si>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</si>
  <si>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</si>
  <si>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</si>
  <si>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</si>
  <si>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</si>
  <si>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</si>
  <si>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</si>
  <si>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</si>
  <si>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</si>
  <si>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</si>
  <si>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</si>
  <si>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</si>
  <si>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</si>
  <si>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</si>
  <si>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</si>
  <si>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</si>
  <si>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</si>
  <si>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</si>
  <si>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</si>
  <si>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</si>
  <si>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</si>
  <si>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</si>
  <si>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</si>
  <si>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</si>
  <si>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</si>
  <si>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</si>
  <si>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</si>
  <si>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</si>
  <si>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</si>
  <si>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</si>
  <si>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</si>
  <si>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</si>
  <si>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</si>
  <si>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</si>
  <si>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</si>
  <si>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</si>
  <si>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</si>
  <si>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</si>
  <si>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</si>
  <si>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</si>
  <si>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</si>
  <si>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</si>
  <si>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</si>
  <si>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</si>
  <si>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</si>
  <si>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</si>
  <si>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</si>
  <si>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</si>
  <si>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</si>
  <si>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</si>
  <si>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</si>
  <si>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</si>
  <si>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</si>
  <si>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</si>
  <si>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</si>
  <si>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</si>
  <si>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</si>
  <si>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</si>
  <si>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</si>
  <si>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</si>
  <si>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</si>
  <si>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</si>
  <si>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</si>
  <si>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</si>
  <si>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</si>
  <si>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</si>
  <si>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</si>
  <si>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</si>
  <si>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</si>
  <si>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</si>
  <si>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</si>
  <si>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</si>
  <si>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</si>
  <si>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</si>
  <si>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</si>
  <si>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</si>
  <si>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</si>
  <si>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</si>
  <si>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</si>
  <si>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</si>
  <si>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</si>
  <si>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</si>
  <si>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</si>
  <si>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</si>
  <si>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</si>
  <si>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</si>
  <si>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</si>
  <si>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</si>
  <si>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</si>
  <si>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</si>
  <si>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</si>
  <si>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</si>
  <si>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</si>
  <si>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</si>
  <si>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</si>
  <si>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</si>
  <si>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</si>
  <si>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</si>
  <si>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</si>
  <si>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</si>
  <si>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</si>
  <si>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</si>
  <si>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</si>
  <si>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</si>
  <si>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</si>
  <si>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</si>
  <si>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</si>
  <si>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</si>
  <si>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</si>
  <si>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</si>
  <si>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</si>
  <si>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</si>
  <si>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</si>
  <si>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</si>
  <si>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</si>
  <si>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</si>
  <si>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</si>
  <si>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</si>
  <si>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</si>
  <si>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</si>
  <si>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</si>
  <si>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</si>
  <si>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</si>
  <si>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</si>
  <si>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</si>
  <si>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</si>
  <si>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</si>
  <si>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</si>
  <si>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</si>
  <si>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</si>
  <si>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</si>
  <si>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</si>
  <si>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</si>
  <si>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</si>
  <si>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</si>
  <si>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</si>
  <si>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</si>
  <si>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</si>
  <si>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</si>
  <si>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</si>
  <si>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</si>
  <si>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</si>
  <si>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</si>
  <si>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</si>
  <si>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</si>
  <si>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</si>
  <si>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</si>
  <si>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</si>
  <si>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</si>
  <si>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</si>
  <si>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</si>
  <si>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</si>
  <si>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</si>
  <si>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</si>
  <si>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</si>
  <si>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</si>
  <si>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</si>
  <si>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</si>
  <si>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</si>
  <si>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</si>
  <si>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</si>
  <si>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</si>
  <si>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</si>
  <si>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</si>
  <si>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</si>
  <si>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</si>
  <si>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</si>
  <si>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</si>
  <si>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</si>
  <si>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</si>
  <si>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</si>
  <si>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</si>
  <si>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</si>
  <si>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</si>
  <si>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</si>
  <si>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</si>
  <si>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</si>
  <si>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</si>
  <si>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</si>
  <si>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</si>
  <si>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</si>
  <si>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</si>
  <si>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</si>
  <si>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</si>
  <si>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</si>
  <si>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</si>
  <si>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</si>
  <si>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</si>
  <si>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</si>
  <si>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</si>
  <si>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</si>
  <si>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</si>
  <si>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</si>
  <si>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</si>
  <si>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</si>
  <si>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</si>
  <si>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</si>
  <si>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</si>
  <si>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</si>
  <si>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</si>
  <si>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</si>
  <si>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</si>
  <si>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</si>
  <si>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</si>
  <si>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</si>
  <si>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</si>
  <si>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</si>
  <si>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</si>
  <si>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</si>
  <si>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</si>
  <si>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</si>
  <si>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</si>
  <si>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</si>
  <si>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</si>
  <si>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</si>
  <si>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</si>
  <si>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</si>
  <si>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</si>
  <si>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</si>
  <si>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</si>
  <si>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</si>
  <si>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</si>
  <si>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</si>
  <si>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</si>
  <si>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</si>
  <si>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</si>
  <si>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</si>
  <si>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</si>
  <si>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</si>
  <si>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</si>
  <si>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</si>
  <si>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</si>
  <si>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</si>
  <si>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</si>
  <si>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</si>
  <si>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</si>
  <si>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</si>
  <si>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</si>
  <si>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</si>
  <si>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</si>
  <si>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</si>
  <si>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</si>
  <si>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</si>
  <si>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</si>
  <si>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</si>
  <si>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</si>
  <si>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</si>
  <si>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</si>
  <si>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</si>
  <si>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</si>
  <si>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</si>
  <si>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</si>
  <si>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</si>
  <si>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</si>
  <si>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</si>
  <si>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</si>
  <si>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</si>
  <si>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</si>
  <si>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</si>
  <si>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</si>
  <si>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</si>
  <si>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</si>
  <si>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</si>
  <si>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</si>
  <si>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</si>
  <si>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</si>
  <si>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</si>
  <si>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</si>
  <si>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</si>
  <si>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</si>
  <si>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</si>
  <si>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</si>
  <si>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</si>
  <si>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</si>
  <si>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</si>
  <si>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</si>
  <si>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</si>
  <si>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</si>
  <si>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</si>
  <si>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</si>
  <si>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</si>
  <si>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</si>
  <si>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</si>
  <si>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</si>
  <si>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</si>
  <si>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</si>
  <si>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</si>
  <si>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</si>
  <si>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</si>
  <si>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</si>
  <si>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</si>
  <si>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</si>
  <si>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</si>
  <si>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</si>
  <si>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</si>
  <si>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</si>
  <si>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</si>
  <si>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</si>
  <si>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</si>
  <si>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</si>
  <si>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</si>
  <si>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</si>
  <si>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</si>
  <si>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</si>
  <si>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</si>
  <si>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</si>
  <si>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</si>
  <si>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</si>
  <si>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</si>
  <si>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</si>
  <si>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</si>
  <si>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</si>
  <si>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</si>
  <si>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</si>
  <si>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</si>
  <si>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</si>
  <si>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</si>
  <si>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</si>
  <si>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</si>
  <si>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</si>
  <si>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</si>
  <si>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</si>
  <si>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</si>
  <si>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</si>
  <si>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</si>
  <si>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</si>
  <si>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</si>
  <si>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</si>
  <si>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</si>
  <si>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</si>
  <si>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</si>
  <si>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</si>
  <si>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</si>
  <si>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</si>
  <si>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</si>
  <si>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</si>
  <si>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</si>
  <si>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</si>
  <si>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</si>
  <si>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</si>
  <si>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</si>
  <si>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</si>
  <si>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</si>
  <si>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</si>
  <si>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</si>
  <si>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</si>
  <si>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</si>
  <si>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</si>
  <si>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</si>
  <si>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</si>
  <si>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</si>
  <si>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</si>
  <si>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</si>
  <si>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</si>
  <si>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</si>
  <si>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</si>
  <si>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</si>
  <si>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</si>
  <si>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</si>
  <si>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</si>
  <si>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</si>
  <si>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</si>
  <si>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</si>
  <si>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</si>
  <si>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</si>
  <si>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</si>
  <si>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</si>
  <si>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</si>
  <si>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</si>
  <si>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</si>
  <si>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</si>
  <si>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</si>
  <si>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</si>
  <si>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</si>
  <si>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</si>
  <si>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</si>
  <si>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</si>
  <si>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</si>
  <si>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</si>
  <si>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</si>
  <si>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</si>
  <si>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</si>
  <si>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</si>
  <si>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</si>
  <si>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</si>
  <si>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</si>
  <si>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</si>
  <si>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</si>
  <si>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</si>
  <si>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</si>
  <si>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</si>
  <si>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</si>
  <si>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</si>
  <si>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</si>
  <si>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</si>
  <si>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</si>
  <si>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</si>
  <si>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</si>
  <si>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</si>
  <si>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</si>
  <si>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</si>
  <si>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</si>
  <si>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</si>
  <si>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</si>
  <si>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</si>
  <si>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</si>
  <si>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</si>
  <si>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</si>
  <si>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</si>
  <si>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</si>
  <si>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</si>
  <si>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</si>
  <si>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</si>
  <si>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</si>
  <si>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</si>
  <si>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</si>
  <si>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</si>
  <si>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</si>
  <si>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</si>
  <si>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</si>
  <si>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</si>
  <si>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</si>
  <si>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</si>
  <si>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</si>
  <si>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</si>
  <si>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</si>
  <si>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</si>
  <si>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</si>
  <si>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</si>
  <si>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</si>
  <si>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</si>
  <si>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</si>
  <si>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</si>
  <si>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</si>
  <si>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</si>
  <si>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</si>
  <si>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</si>
  <si>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</si>
  <si>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</si>
  <si>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</si>
  <si>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</si>
  <si>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</si>
  <si>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</si>
  <si>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</si>
  <si>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</si>
  <si>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</si>
  <si>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</si>
  <si>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</si>
  <si>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</si>
  <si>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</si>
  <si>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</si>
  <si>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</si>
  <si>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</si>
  <si>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</si>
  <si>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</si>
  <si>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</si>
  <si>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</si>
  <si>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</si>
  <si>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</si>
  <si>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</si>
  <si>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</si>
  <si>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</si>
  <si>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</si>
  <si>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</si>
  <si>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</si>
  <si>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</si>
  <si>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</si>
  <si>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</si>
  <si>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</si>
  <si>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</si>
  <si>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</si>
  <si>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</si>
  <si>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</si>
  <si>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</si>
  <si>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</si>
  <si>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</si>
  <si>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</si>
  <si>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</si>
  <si>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</si>
  <si>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</si>
  <si>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</si>
  <si>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</si>
  <si>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</si>
  <si>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</si>
  <si>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</si>
  <si>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</si>
  <si>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</si>
  <si>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</si>
  <si>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</si>
  <si>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</si>
  <si>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</si>
  <si>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</si>
  <si>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</si>
  <si>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</si>
  <si>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</si>
  <si>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</si>
  <si>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</si>
  <si>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</si>
  <si>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</si>
  <si>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</si>
  <si>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</si>
  <si>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</si>
  <si>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</si>
  <si>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</si>
  <si>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</si>
  <si>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</si>
  <si>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</si>
  <si>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</si>
  <si>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</si>
  <si>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</si>
  <si>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</si>
  <si>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</si>
  <si>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</si>
  <si>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</si>
  <si>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</si>
  <si>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</si>
  <si>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</si>
  <si>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</si>
  <si>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</si>
  <si>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</si>
  <si>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</si>
  <si>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</si>
  <si>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</si>
  <si>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</si>
  <si>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</si>
  <si>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</si>
  <si>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</si>
  <si>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</si>
  <si>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</si>
  <si>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</si>
  <si>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</si>
  <si>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</si>
  <si>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</si>
  <si>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</si>
  <si>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</si>
  <si>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</si>
  <si>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</si>
  <si>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</si>
  <si>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</si>
  <si>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</si>
  <si>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</si>
  <si>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</si>
  <si>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</si>
  <si>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</si>
  <si>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</si>
  <si>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</si>
  <si>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</si>
  <si>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</si>
  <si>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</si>
  <si>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</si>
  <si>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</si>
  <si>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</si>
  <si>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</si>
  <si>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</si>
  <si>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</si>
  <si>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</si>
  <si>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</si>
  <si>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</si>
  <si>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</si>
  <si>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</si>
  <si>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</si>
  <si>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</si>
  <si>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</si>
  <si>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</si>
  <si>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</si>
  <si>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</si>
  <si>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</si>
  <si>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</si>
  <si>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</si>
  <si>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</si>
  <si>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</si>
  <si>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</si>
  <si>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</si>
  <si>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</si>
  <si>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</si>
  <si>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</si>
  <si>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</si>
  <si>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</si>
  <si>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</si>
  <si>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</si>
  <si>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</si>
  <si>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</si>
  <si>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</si>
  <si>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</si>
  <si>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</si>
  <si>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</si>
  <si>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</si>
  <si>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</si>
  <si>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</si>
  <si>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</si>
  <si>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</si>
  <si>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</si>
  <si>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</si>
  <si>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</si>
  <si>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</si>
  <si>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</si>
  <si>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</si>
  <si>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</si>
  <si>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</si>
  <si>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</si>
  <si>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</si>
  <si>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</si>
  <si>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</si>
  <si>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</si>
  <si>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</si>
  <si>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</si>
  <si>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</si>
  <si>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</si>
  <si>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</si>
  <si>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</si>
  <si>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</si>
  <si>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</si>
  <si>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</si>
  <si>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</si>
  <si>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</si>
  <si>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</si>
  <si>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</si>
  <si>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</si>
  <si>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</si>
  <si>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</si>
  <si>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</si>
  <si>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</si>
  <si>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</si>
  <si>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</si>
  <si>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</si>
  <si>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</si>
  <si>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</si>
  <si>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</si>
  <si>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</si>
  <si>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</si>
  <si>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</si>
  <si>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</si>
  <si>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</si>
  <si>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</si>
  <si>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</si>
  <si>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</si>
  <si>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</si>
  <si>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</si>
  <si>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</si>
  <si>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</si>
  <si>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</si>
  <si>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</si>
  <si>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</si>
  <si>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</si>
  <si>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</si>
  <si>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</si>
  <si>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</si>
  <si>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</si>
  <si>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</si>
  <si>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</si>
  <si>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</si>
  <si>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</si>
  <si>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</si>
  <si>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</si>
  <si>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</si>
  <si>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</si>
  <si>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</si>
  <si>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</si>
  <si>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</si>
  <si>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</si>
  <si>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</si>
  <si>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</si>
  <si>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</si>
  <si>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</si>
  <si>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</si>
  <si>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</si>
  <si>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</si>
  <si>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</si>
  <si>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</si>
  <si>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</si>
  <si>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</si>
  <si>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</si>
  <si>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</si>
  <si>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</si>
  <si>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</si>
  <si>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</si>
  <si>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</si>
  <si>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</si>
  <si>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</si>
  <si>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</si>
  <si>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</si>
  <si>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</si>
  <si>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</si>
  <si>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</si>
  <si>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</si>
  <si>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</si>
  <si>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</si>
  <si>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</si>
  <si>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</si>
  <si>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</si>
  <si>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</si>
  <si>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</si>
  <si>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</si>
  <si>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</si>
  <si>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</si>
  <si>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</si>
  <si>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</si>
  <si>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</si>
  <si>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</si>
  <si>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</si>
  <si>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</si>
  <si>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</si>
  <si>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</si>
  <si>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</si>
  <si>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</si>
  <si>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</si>
  <si>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</si>
  <si>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</si>
  <si>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</si>
  <si>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</si>
  <si>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</si>
  <si>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</si>
  <si>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</si>
  <si>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</si>
  <si>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</si>
  <si>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</si>
  <si>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</si>
  <si>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</si>
  <si>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</si>
  <si>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</si>
  <si>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</si>
  <si>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</si>
  <si>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</si>
  <si>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</si>
  <si>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</si>
  <si>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</si>
  <si>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</si>
  <si>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</si>
  <si>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</si>
  <si>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</si>
  <si>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</si>
  <si>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</si>
  <si>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</si>
  <si>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</si>
  <si>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</si>
  <si>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</si>
  <si>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</si>
  <si>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</si>
  <si>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</si>
  <si>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</si>
  <si>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</si>
  <si>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</si>
  <si>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</si>
  <si>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</si>
  <si>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</si>
  <si>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</si>
  <si>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</si>
  <si>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</si>
  <si>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</si>
  <si>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</si>
  <si>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</si>
  <si>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</si>
  <si>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</si>
  <si>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</si>
  <si>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</si>
  <si>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</si>
  <si>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</si>
  <si>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</si>
  <si>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</si>
  <si>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</si>
  <si>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</si>
  <si>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</si>
  <si>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</si>
  <si>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</si>
  <si>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</si>
  <si>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</si>
  <si>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</si>
  <si>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</si>
  <si>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</si>
  <si>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</si>
  <si>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</si>
  <si>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</si>
  <si>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</si>
  <si>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</si>
  <si>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</si>
  <si>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</si>
  <si>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</si>
  <si>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</si>
  <si>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</si>
  <si>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</si>
  <si>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</si>
  <si>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</si>
  <si>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</si>
  <si>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</si>
  <si>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</si>
  <si>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</si>
  <si>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</si>
  <si>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</si>
  <si>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</si>
  <si>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</si>
  <si>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</si>
  <si>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</si>
  <si>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</si>
  <si>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</si>
  <si>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</si>
  <si>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</si>
  <si>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</si>
  <si>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</si>
  <si>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</si>
  <si>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</si>
  <si>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</si>
  <si>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</si>
  <si>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</si>
  <si>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</si>
  <si>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</si>
  <si>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</si>
  <si>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</si>
  <si>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</si>
  <si>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</si>
  <si>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</si>
  <si>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</si>
  <si>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</si>
  <si>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</si>
  <si>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</si>
  <si>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</si>
  <si>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</si>
  <si>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</si>
  <si>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</si>
  <si>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</si>
  <si>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</si>
  <si>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</si>
  <si>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</si>
  <si>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</si>
  <si>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</si>
  <si>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</si>
  <si>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</si>
  <si>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</si>
  <si>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</si>
  <si>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</si>
  <si>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</si>
  <si>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</si>
  <si>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</si>
  <si>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</si>
  <si>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</si>
  <si>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</si>
  <si>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</si>
  <si>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</si>
  <si>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</si>
  <si>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</si>
  <si>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</si>
  <si>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</si>
  <si>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</si>
  <si>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</si>
  <si>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</si>
  <si>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</si>
  <si>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</si>
  <si>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</si>
  <si>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</si>
  <si>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</si>
  <si>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</si>
  <si>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</si>
  <si>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</si>
  <si>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</si>
  <si>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</si>
  <si>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</si>
  <si>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</si>
  <si>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</si>
  <si>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</si>
  <si>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</si>
  <si>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</si>
  <si>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</si>
  <si>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</si>
  <si>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</si>
  <si>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</si>
  <si>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</si>
  <si>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</si>
  <si>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</si>
  <si>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</si>
  <si>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</si>
  <si>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</si>
  <si>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</si>
  <si>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</si>
  <si>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</si>
  <si>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</si>
  <si>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</si>
  <si>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</si>
  <si>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</si>
  <si>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</si>
  <si>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</si>
  <si>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</si>
  <si>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</si>
  <si>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</si>
  <si>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</si>
  <si>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</si>
  <si>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</si>
  <si>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</si>
  <si>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</si>
  <si>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</si>
  <si>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</si>
  <si>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</si>
  <si>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</si>
  <si>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</si>
  <si>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</si>
  <si>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</si>
  <si>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</si>
  <si>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</si>
  <si>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</si>
  <si>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</si>
  <si>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</si>
  <si>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</si>
  <si>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</si>
  <si>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</si>
  <si>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</si>
  <si>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</si>
  <si>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</si>
  <si>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</si>
  <si>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</si>
  <si>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</si>
  <si>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</si>
  <si>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</si>
  <si>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</si>
  <si>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</si>
  <si>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</si>
  <si>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</si>
  <si>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</si>
  <si>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</si>
  <si>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</si>
  <si>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</si>
  <si>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</si>
  <si>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</si>
  <si>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</si>
  <si>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</si>
  <si>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</si>
  <si>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</si>
  <si>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</si>
  <si>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</si>
  <si>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</si>
  <si>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</si>
  <si>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</si>
  <si>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</si>
  <si>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</si>
  <si>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</si>
  <si>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</si>
  <si>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</si>
  <si>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</si>
  <si>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</si>
  <si>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</si>
  <si>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</si>
  <si>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</si>
  <si>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</si>
  <si>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</si>
  <si>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</si>
  <si>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</si>
  <si>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</si>
  <si>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</si>
  <si>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</si>
  <si>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</si>
  <si>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</si>
  <si>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</si>
  <si>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</si>
  <si>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</si>
  <si>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</si>
  <si>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</si>
  <si>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</si>
  <si>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</si>
  <si>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</si>
  <si>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</si>
  <si>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</si>
  <si>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</si>
  <si>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</si>
  <si>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</si>
  <si>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</si>
  <si>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</si>
  <si>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</si>
  <si>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</si>
  <si>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</si>
  <si>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</si>
  <si>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</si>
  <si>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</si>
  <si>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</si>
  <si>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</si>
  <si>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</si>
  <si>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</si>
  <si>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</si>
  <si>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</si>
  <si>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</si>
  <si>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</si>
  <si>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</si>
  <si>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</si>
  <si>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</si>
  <si>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</si>
  <si>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</si>
  <si>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</si>
  <si>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</si>
  <si>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</si>
  <si>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</si>
  <si>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</si>
  <si>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</si>
  <si>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</si>
  <si>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</si>
  <si>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</si>
  <si>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</si>
  <si>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</si>
  <si>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</si>
  <si>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</si>
  <si>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</si>
  <si>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</si>
  <si>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</si>
  <si>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</si>
  <si>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</si>
  <si>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</si>
  <si>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</si>
  <si>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</si>
  <si>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</si>
  <si>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</si>
  <si>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</si>
  <si>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</si>
  <si>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</si>
  <si>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</si>
  <si>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</si>
  <si>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</si>
  <si>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</si>
  <si>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</si>
  <si>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</si>
  <si>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</si>
  <si>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</si>
  <si>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</si>
  <si>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</si>
  <si>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</si>
  <si>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</si>
  <si>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</si>
  <si>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</si>
  <si>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</si>
  <si>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</si>
  <si>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</si>
  <si>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</si>
  <si>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</si>
  <si>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</si>
  <si>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</si>
  <si>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</si>
  <si>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</si>
  <si>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</si>
  <si>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</si>
  <si>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</si>
  <si>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</si>
  <si>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</si>
  <si>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</si>
  <si>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</si>
  <si>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</si>
  <si>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</si>
  <si>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</si>
  <si>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</si>
  <si>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</si>
  <si>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</si>
  <si>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</si>
  <si>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</si>
  <si>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</si>
  <si>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</si>
  <si>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</si>
  <si>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</si>
  <si>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</si>
  <si>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</si>
  <si>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</si>
  <si>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</si>
  <si>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</si>
  <si>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</si>
  <si>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</si>
  <si>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</si>
  <si>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</si>
  <si>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</si>
  <si>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</si>
  <si>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</si>
  <si>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</si>
  <si>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</si>
  <si>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</si>
  <si>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</si>
  <si>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</si>
  <si>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</si>
  <si>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</si>
  <si>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</si>
  <si>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</si>
  <si>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</si>
  <si>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</si>
  <si>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</si>
  <si>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</si>
  <si>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</si>
  <si>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</si>
  <si>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</si>
  <si>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</si>
  <si>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</si>
  <si>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</si>
  <si>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</si>
  <si>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</si>
  <si>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</si>
  <si>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</si>
  <si>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</si>
  <si>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</si>
  <si>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</si>
  <si>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</si>
  <si>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</si>
  <si>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</si>
  <si>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</si>
  <si>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</si>
  <si>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</si>
  <si>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</si>
  <si>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</si>
  <si>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</si>
  <si>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</si>
  <si>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</si>
  <si>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</si>
  <si>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</si>
  <si>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</si>
  <si>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</si>
  <si>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</si>
  <si>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</si>
  <si>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</si>
  <si>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</si>
  <si>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</si>
  <si>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</si>
  <si>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</si>
  <si>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</si>
  <si>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</si>
  <si>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</si>
  <si>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</si>
  <si>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</si>
  <si>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</si>
  <si>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</si>
  <si>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</si>
  <si>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</si>
  <si>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</si>
  <si>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</si>
  <si>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</si>
  <si>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</si>
  <si>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</si>
  <si>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</si>
  <si>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</si>
  <si>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</si>
  <si>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</si>
  <si>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</si>
  <si>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</si>
  <si>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</si>
  <si>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</si>
  <si>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</si>
  <si>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</si>
  <si>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</si>
  <si>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</si>
  <si>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</si>
  <si>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</si>
  <si>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</si>
  <si>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</si>
  <si>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</si>
  <si>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</si>
  <si>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</si>
  <si>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</si>
  <si>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</si>
  <si>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</si>
  <si>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</si>
  <si>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</si>
  <si>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</si>
  <si>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</si>
  <si>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</si>
  <si>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</si>
  <si>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</si>
  <si>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</si>
  <si>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</si>
  <si>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</si>
  <si>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</si>
  <si>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</si>
  <si>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</si>
  <si>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</si>
  <si>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</si>
  <si>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</si>
  <si>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</si>
  <si>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</si>
  <si>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</si>
  <si>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</si>
  <si>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</si>
  <si>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</si>
  <si>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</si>
  <si>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</si>
  <si>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</si>
  <si>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</si>
  <si>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</si>
  <si>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</si>
  <si>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</si>
  <si>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</si>
  <si>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</si>
  <si>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</si>
  <si>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</si>
  <si>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</si>
  <si>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</si>
  <si>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</si>
  <si>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</si>
  <si>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</si>
  <si>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</si>
  <si>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</si>
  <si>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</si>
  <si>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</si>
  <si>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</si>
  <si>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</si>
  <si>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</si>
  <si>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</si>
  <si>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</si>
  <si>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</si>
  <si>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</si>
  <si>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</si>
  <si>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</si>
  <si>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</si>
  <si>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</si>
  <si>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</si>
  <si>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</si>
  <si>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</si>
  <si>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</si>
  <si>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</si>
  <si>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</si>
  <si>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</si>
  <si>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</si>
  <si>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</si>
  <si>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</si>
  <si>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</si>
  <si>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</si>
  <si>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</si>
  <si>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</si>
  <si>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</si>
  <si>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</si>
  <si>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</si>
  <si>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</si>
  <si>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</si>
  <si>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</si>
  <si>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</si>
  <si>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</si>
  <si>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</si>
  <si>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</si>
  <si>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</si>
  <si>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</si>
  <si>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</si>
  <si>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</si>
  <si>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</si>
  <si>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</si>
  <si>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</si>
  <si>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</si>
  <si>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</si>
  <si>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</si>
  <si>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</si>
  <si>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</si>
  <si>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</si>
  <si>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</si>
  <si>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</si>
  <si>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</si>
  <si>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</si>
  <si>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</si>
  <si>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</si>
  <si>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</si>
  <si>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</si>
  <si>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</si>
  <si>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</si>
  <si>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</si>
  <si>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</si>
  <si>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</si>
  <si>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</si>
  <si>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</si>
  <si>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</si>
  <si>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</si>
  <si>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</si>
  <si>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</si>
  <si>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</si>
  <si>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</si>
  <si>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</si>
  <si>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</si>
  <si>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</si>
  <si>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</si>
  <si>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</si>
  <si>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</si>
  <si>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</si>
  <si>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</si>
  <si>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</si>
  <si>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</si>
  <si>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</si>
  <si>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</si>
  <si>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</si>
  <si>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</si>
  <si>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</si>
  <si>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</si>
  <si>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</si>
  <si>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</si>
  <si>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</si>
  <si>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</si>
  <si>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</si>
  <si>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</si>
  <si>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</si>
  <si>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</si>
  <si>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</si>
  <si>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</si>
  <si>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</si>
  <si>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</si>
  <si>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</si>
  <si>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</si>
  <si>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</si>
  <si>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</si>
  <si>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</si>
  <si>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</si>
  <si>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</si>
  <si>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</si>
  <si>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</si>
  <si>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</si>
  <si>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</si>
  <si>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</si>
  <si>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</si>
  <si>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</si>
  <si>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</si>
  <si>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</si>
  <si>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</si>
  <si>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</si>
  <si>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</si>
  <si>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</si>
  <si>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</si>
  <si>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</si>
  <si>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</si>
  <si>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</si>
  <si>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</si>
  <si>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</si>
  <si>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</si>
  <si>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</si>
  <si>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</si>
  <si>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</si>
  <si>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</si>
  <si>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</si>
  <si>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</si>
  <si>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</si>
  <si>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</si>
  <si>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</si>
  <si>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</si>
  <si>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</si>
  <si>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</si>
  <si>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</si>
  <si>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</si>
  <si>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</si>
  <si>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</si>
  <si>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</si>
  <si>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</si>
  <si>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</si>
  <si>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</si>
  <si>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</si>
  <si>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</si>
  <si>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</si>
  <si>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</si>
  <si>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</si>
  <si>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</si>
  <si>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</si>
  <si>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</si>
  <si>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</si>
  <si>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</si>
  <si>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</si>
  <si>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</si>
  <si>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</si>
  <si>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</si>
  <si>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</si>
  <si>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</si>
  <si>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</si>
  <si>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</si>
  <si>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</si>
  <si>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</si>
  <si>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</si>
  <si>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</si>
  <si>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</si>
  <si>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</si>
  <si>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</si>
  <si>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</si>
  <si>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</si>
  <si>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</si>
  <si>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</si>
  <si>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</si>
  <si>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</si>
  <si>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</si>
  <si>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</si>
  <si>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</si>
  <si>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</si>
  <si>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</si>
  <si>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</si>
  <si>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</si>
  <si>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</si>
  <si>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</si>
  <si>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</si>
  <si>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</si>
  <si>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</si>
  <si>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</si>
  <si>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</si>
  <si>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</si>
  <si>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</si>
  <si>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</si>
  <si>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</si>
  <si>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</si>
  <si>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</si>
  <si>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</si>
  <si>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</si>
  <si>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</si>
  <si>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</si>
  <si>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</si>
  <si>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</si>
  <si>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</si>
  <si>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</si>
  <si>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</si>
  <si>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</si>
  <si>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</si>
  <si>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</si>
  <si>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</si>
  <si>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</si>
  <si>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</si>
  <si>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</si>
  <si>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</si>
  <si>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</si>
  <si>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</si>
  <si>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</si>
  <si>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</si>
  <si>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</si>
  <si>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</si>
  <si>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</si>
  <si>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</si>
  <si>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</si>
  <si>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</si>
  <si>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</si>
  <si>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</si>
  <si>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</si>
  <si>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</si>
  <si>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</si>
  <si>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</si>
  <si>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</si>
  <si>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</si>
  <si>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</si>
  <si>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</si>
  <si>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</si>
  <si>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</si>
  <si>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</si>
  <si>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</si>
  <si>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</si>
  <si>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</si>
  <si>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</si>
  <si>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</si>
  <si>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</si>
  <si>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</si>
  <si>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</si>
  <si>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</si>
  <si>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</si>
  <si>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</si>
  <si>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</si>
  <si>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</si>
  <si>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</si>
  <si>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</si>
  <si>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</si>
  <si>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</si>
  <si>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</si>
  <si>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</si>
  <si>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</si>
  <si>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</si>
  <si>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</si>
  <si>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</si>
  <si>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</si>
  <si>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</si>
  <si>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</si>
  <si>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</si>
  <si>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</si>
  <si>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</si>
  <si>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</si>
  <si>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</si>
  <si>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</si>
  <si>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</si>
  <si>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</si>
  <si>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</si>
  <si>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</si>
  <si>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</si>
  <si>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</si>
  <si>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</si>
  <si>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</si>
  <si>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</si>
  <si>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</si>
  <si>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</si>
  <si>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</si>
  <si>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</si>
  <si>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</si>
  <si>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</si>
  <si>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</si>
  <si>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</si>
  <si>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</si>
  <si>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</si>
  <si>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</si>
  <si>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</si>
  <si>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</si>
  <si>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</si>
  <si>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</si>
  <si>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</si>
  <si>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</si>
  <si>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</si>
  <si>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</si>
  <si>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</si>
  <si>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</si>
  <si>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</si>
  <si>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</si>
  <si>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</si>
  <si>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</si>
  <si>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</si>
  <si>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</si>
  <si>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</si>
  <si>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</si>
  <si>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</si>
  <si>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</si>
  <si>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</si>
  <si>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</si>
  <si>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</si>
  <si>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</si>
  <si>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</si>
  <si>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</si>
  <si>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</si>
  <si>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</si>
  <si>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</si>
  <si>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</si>
  <si>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</si>
  <si>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</si>
  <si>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</si>
  <si>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</si>
  <si>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</si>
  <si>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</si>
  <si>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</si>
  <si>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</si>
  <si>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</si>
  <si>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</si>
  <si>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</si>
  <si>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</si>
  <si>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</si>
  <si>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</si>
  <si>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</si>
  <si>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</si>
  <si>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</si>
  <si>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</si>
  <si>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</si>
  <si>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</si>
  <si>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</si>
  <si>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</si>
  <si>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</si>
  <si>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</si>
  <si>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</si>
  <si>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</si>
  <si>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</si>
  <si>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</si>
  <si>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</si>
  <si>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</si>
  <si>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</si>
  <si>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</si>
  <si>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</si>
  <si>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</si>
  <si>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</si>
  <si>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</si>
  <si>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</si>
  <si>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</si>
  <si>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</si>
  <si>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</si>
  <si>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</si>
  <si>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</si>
  <si>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</si>
  <si>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</si>
  <si>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</si>
  <si>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</si>
  <si>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</si>
  <si>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</si>
  <si>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</si>
  <si>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</si>
  <si>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</si>
  <si>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</si>
  <si>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</si>
  <si>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</si>
  <si>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</si>
  <si>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</si>
  <si>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</si>
  <si>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</si>
  <si>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</si>
  <si>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</si>
  <si>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</si>
  <si>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</si>
  <si>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</si>
  <si>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</si>
  <si>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</si>
  <si>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</si>
  <si>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</si>
  <si>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</si>
  <si>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</si>
  <si>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</si>
  <si>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</si>
  <si>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</si>
  <si>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</si>
  <si>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</si>
  <si>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</si>
  <si>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</si>
  <si>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</si>
  <si>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</si>
  <si>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</si>
  <si>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</si>
  <si>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</si>
  <si>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</si>
  <si>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</si>
  <si>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</si>
  <si>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</si>
  <si>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</si>
  <si>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</si>
  <si>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</si>
  <si>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</si>
  <si>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</si>
  <si>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</si>
  <si>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</si>
  <si>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</si>
  <si>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</si>
  <si>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</si>
  <si>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</si>
  <si>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</si>
  <si>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</si>
  <si>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</si>
  <si>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</si>
  <si>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</si>
  <si>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</si>
  <si>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</si>
  <si>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</si>
  <si>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</si>
  <si>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</si>
  <si>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</si>
  <si>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</si>
  <si>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</si>
  <si>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</si>
  <si>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</si>
  <si>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</si>
  <si>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</si>
  <si>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</si>
  <si>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</si>
  <si>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</si>
  <si>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</si>
  <si>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</si>
  <si>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</si>
  <si>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</si>
  <si>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</si>
  <si>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</si>
  <si>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</si>
  <si>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</si>
  <si>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</si>
  <si>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</si>
  <si>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</si>
  <si>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</si>
  <si>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</si>
  <si>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</si>
  <si>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</si>
  <si>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</si>
  <si>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</si>
  <si>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</si>
  <si>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</si>
  <si>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</si>
  <si>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</si>
  <si>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</si>
  <si>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</si>
  <si>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</si>
  <si>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</si>
  <si>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</si>
  <si>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</si>
  <si>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</si>
  <si>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</si>
  <si>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</si>
  <si>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</si>
  <si>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</si>
  <si>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</si>
  <si>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</si>
  <si>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</si>
  <si>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</si>
  <si>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</si>
  <si>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</si>
  <si>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</si>
  <si>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</si>
  <si>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</si>
  <si>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</si>
  <si>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</si>
  <si>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</si>
  <si>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</si>
  <si>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</si>
  <si>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</si>
  <si>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</si>
  <si>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</si>
  <si>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</si>
  <si>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</si>
  <si>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</si>
  <si>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</si>
  <si>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</si>
  <si>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</si>
  <si>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</si>
  <si>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</si>
  <si>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</si>
  <si>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</si>
  <si>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</si>
  <si>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</si>
  <si>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</si>
  <si>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</si>
  <si>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</si>
  <si>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</si>
  <si>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</si>
  <si>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</si>
  <si>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</si>
  <si>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</si>
  <si>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</si>
  <si>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</si>
  <si>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</si>
  <si>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</si>
  <si>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</si>
  <si>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</si>
  <si>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</si>
  <si>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</si>
  <si>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</si>
  <si>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</si>
  <si>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</si>
  <si>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</si>
  <si>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</si>
  <si>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</si>
  <si>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</si>
  <si>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</si>
  <si>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</si>
  <si>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</si>
  <si>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</si>
  <si>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</si>
  <si>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</si>
  <si>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</si>
  <si>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</si>
  <si>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</si>
  <si>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</si>
  <si>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</si>
  <si>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</si>
  <si>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</si>
  <si>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</si>
  <si>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</si>
  <si>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</si>
  <si>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</si>
  <si>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</si>
  <si>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</si>
  <si>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</si>
  <si>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</si>
  <si>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</si>
  <si>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</si>
  <si>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</si>
  <si>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</si>
  <si>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</si>
  <si>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</si>
  <si>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</si>
  <si>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</si>
  <si>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</si>
  <si>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</si>
  <si>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</si>
  <si>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</si>
  <si>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</si>
  <si>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</si>
  <si>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</si>
  <si>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</si>
  <si>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</si>
  <si>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</si>
  <si>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</si>
  <si>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</si>
  <si>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</si>
  <si>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</si>
  <si>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</si>
  <si>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</si>
  <si>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</si>
  <si>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</si>
  <si>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</si>
  <si>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</si>
  <si>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</si>
  <si>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</si>
  <si>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</si>
  <si>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</si>
  <si>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</si>
  <si>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</si>
  <si>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</si>
  <si>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</si>
  <si>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</si>
  <si>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</si>
  <si>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</si>
  <si>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</si>
  <si>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</si>
  <si>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</si>
  <si>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</si>
  <si>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</si>
  <si>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</si>
  <si>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</si>
  <si>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</si>
  <si>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</si>
  <si>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</si>
  <si>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</si>
  <si>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</si>
  <si>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</si>
  <si>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</si>
  <si>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</si>
  <si>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</si>
  <si>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</si>
  <si>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</si>
  <si>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</si>
  <si>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</si>
  <si>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</si>
  <si>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</si>
  <si>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</si>
  <si>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</si>
  <si>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</si>
  <si>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</si>
  <si>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</si>
  <si>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</si>
  <si>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</si>
  <si>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</si>
  <si>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</si>
  <si>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</si>
  <si>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</si>
  <si>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</si>
  <si>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</si>
  <si>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</si>
  <si>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</si>
  <si>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</si>
  <si>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</si>
  <si>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</si>
  <si>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</si>
  <si>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</si>
  <si>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</si>
  <si>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</si>
  <si>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</si>
  <si>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</si>
  <si>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</si>
  <si>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</si>
  <si>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</si>
  <si>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</si>
  <si>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</si>
  <si>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</si>
  <si>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</si>
  <si>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</si>
  <si>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</si>
  <si>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</si>
  <si>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</si>
  <si>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</si>
  <si>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</si>
  <si>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</si>
  <si>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</si>
  <si>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</si>
  <si>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</si>
  <si>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</si>
  <si>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</si>
  <si>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</si>
  <si>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</si>
  <si>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</si>
  <si>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</si>
  <si>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</si>
  <si>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</si>
  <si>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</si>
  <si>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</si>
  <si>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</si>
  <si>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</si>
  <si>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</si>
  <si>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</si>
  <si>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</si>
  <si>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</si>
  <si>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</si>
  <si>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</si>
  <si>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</si>
  <si>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</si>
  <si>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</si>
  <si>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</si>
  <si>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</si>
  <si>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</si>
  <si>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</si>
  <si>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</si>
  <si>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</si>
  <si>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</si>
  <si>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</si>
  <si>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</si>
  <si>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</si>
  <si>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</si>
  <si>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</si>
  <si>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</si>
  <si>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</si>
  <si>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</si>
  <si>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</si>
  <si>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</si>
  <si>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</si>
  <si>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</si>
  <si>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</si>
  <si>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</si>
  <si>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</si>
  <si>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</si>
  <si>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</si>
  <si>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</si>
  <si>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</si>
  <si>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</si>
  <si>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</si>
  <si>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</si>
  <si>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</si>
  <si>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</si>
  <si>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</si>
  <si>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</si>
  <si>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</si>
  <si>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</si>
  <si>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</si>
  <si>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</si>
  <si>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</si>
  <si>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</si>
  <si>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</si>
  <si>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</si>
  <si>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</si>
  <si>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</si>
  <si>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</si>
  <si>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</si>
  <si>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</si>
  <si>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</si>
  <si>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</si>
  <si>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</si>
  <si>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</si>
  <si>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</si>
  <si>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</si>
  <si>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</si>
  <si>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</si>
  <si>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</si>
  <si>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</si>
  <si>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</si>
  <si>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</si>
  <si>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</si>
  <si>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</si>
  <si>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</si>
  <si>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</si>
  <si>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</si>
  <si>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</si>
  <si>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</si>
  <si>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</si>
  <si>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</si>
  <si>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</si>
  <si>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</si>
  <si>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</si>
  <si>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</si>
  <si>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</si>
  <si>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</si>
  <si>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</si>
  <si>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</si>
  <si>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</si>
  <si>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</si>
  <si>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</si>
  <si>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</si>
  <si>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</si>
  <si>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</si>
  <si>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</si>
  <si>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</si>
  <si>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</si>
  <si>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</si>
  <si>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</si>
  <si>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</si>
  <si>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</si>
  <si>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</si>
  <si>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</si>
  <si>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</si>
  <si>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</si>
  <si>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</si>
  <si>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</si>
  <si>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</si>
  <si>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</si>
  <si>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</si>
  <si>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</si>
  <si>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</si>
  <si>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</si>
  <si>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</si>
  <si>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</si>
  <si>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</si>
  <si>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</si>
  <si>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</si>
  <si>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</si>
  <si>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</si>
  <si>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</si>
  <si>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</si>
  <si>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</si>
  <si>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</si>
  <si>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</si>
  <si>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</si>
  <si>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</si>
  <si>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</si>
  <si>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</si>
  <si>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</si>
  <si>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</si>
  <si>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</si>
  <si>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</si>
  <si>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</si>
  <si>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</si>
  <si>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</si>
  <si>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</si>
  <si>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</si>
  <si>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</si>
  <si>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</si>
  <si>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</si>
  <si>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</si>
  <si>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</si>
  <si>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</si>
  <si>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</si>
  <si>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</si>
  <si>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</si>
  <si>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</si>
  <si>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</si>
  <si>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</si>
  <si>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</si>
  <si>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</si>
  <si>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</si>
  <si>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</si>
  <si>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</si>
  <si>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</si>
  <si>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</si>
  <si>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</si>
  <si>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</si>
  <si>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</si>
  <si>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</si>
  <si>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</si>
  <si>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</si>
  <si>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</si>
  <si>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</si>
  <si>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</si>
  <si>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</si>
  <si>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</si>
  <si>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</si>
  <si>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</si>
  <si>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</si>
  <si>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</si>
  <si>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</si>
  <si>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</si>
  <si>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</si>
  <si>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</si>
  <si>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</si>
  <si>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</si>
  <si>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</si>
  <si>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</si>
  <si>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</si>
  <si>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</si>
  <si>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</si>
  <si>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</si>
  <si>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</si>
  <si>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</si>
  <si>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</si>
  <si>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</si>
  <si>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</si>
  <si>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</si>
  <si>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</si>
  <si>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</si>
  <si>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</si>
  <si>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</si>
  <si>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</si>
  <si>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</si>
  <si>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</si>
  <si>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</si>
  <si>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</si>
  <si>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</si>
  <si>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</si>
  <si>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</si>
  <si>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</si>
  <si>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</si>
  <si>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</si>
  <si>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</si>
  <si>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</si>
  <si>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</si>
  <si>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</si>
  <si>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</si>
  <si>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</si>
  <si>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</si>
  <si>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</si>
  <si>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</si>
  <si>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</si>
  <si>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</si>
  <si>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</si>
  <si>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</si>
  <si>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</si>
  <si>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</si>
  <si>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</si>
  <si>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</si>
  <si>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</si>
  <si>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</si>
  <si>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</si>
  <si>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</si>
  <si>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</si>
  <si>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</si>
  <si>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</si>
  <si>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</si>
  <si>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</si>
  <si>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</si>
  <si>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</si>
  <si>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</si>
  <si>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</si>
  <si>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</si>
  <si>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</si>
  <si>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</si>
  <si>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</si>
  <si>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</si>
  <si>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</si>
  <si>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</si>
  <si>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</si>
  <si>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</si>
  <si>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</si>
  <si>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</si>
  <si>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</si>
  <si>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</si>
  <si>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</si>
  <si>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</si>
  <si>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</si>
  <si>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</si>
  <si>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</si>
  <si>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</si>
  <si>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</si>
  <si>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</si>
  <si>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</si>
  <si>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</si>
  <si>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</si>
  <si>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</si>
  <si>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</si>
  <si>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</si>
  <si>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</si>
  <si>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</si>
  <si>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</si>
  <si>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</si>
  <si>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</si>
  <si>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</si>
  <si>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</si>
  <si>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</si>
  <si>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</si>
  <si>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</si>
  <si>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</si>
  <si>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</si>
  <si>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</si>
  <si>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</si>
  <si>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</si>
  <si>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</si>
  <si>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</si>
  <si>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</si>
  <si>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</si>
  <si>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</si>
  <si>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</si>
  <si>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</si>
  <si>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</si>
  <si>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</si>
  <si>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</si>
  <si>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</si>
  <si>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</si>
  <si>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</si>
  <si>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</si>
  <si>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</si>
  <si>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</si>
  <si>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</si>
  <si>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</si>
  <si>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</si>
  <si>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</si>
  <si>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</si>
  <si>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</si>
  <si>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</si>
  <si>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</si>
  <si>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</si>
  <si>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</si>
  <si>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</si>
  <si>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</si>
  <si>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</si>
  <si>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</si>
  <si>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</si>
  <si>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</si>
  <si>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</si>
  <si>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</si>
  <si>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</si>
  <si>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</si>
  <si>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</si>
  <si>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</si>
  <si>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</si>
  <si>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</si>
  <si>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</si>
  <si>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</si>
  <si>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</si>
  <si>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</si>
  <si>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</si>
  <si>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</si>
  <si>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</si>
  <si>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</si>
  <si>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</si>
  <si>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</si>
  <si>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</si>
  <si>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</si>
  <si>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</si>
  <si>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</si>
  <si>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</si>
  <si>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</si>
  <si>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</si>
  <si>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</si>
  <si>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</si>
  <si>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</si>
  <si>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</si>
  <si>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</si>
  <si>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</si>
  <si>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</si>
  <si>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</si>
  <si>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</si>
  <si>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</si>
  <si>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</si>
  <si>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</si>
  <si>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</si>
  <si>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</si>
  <si>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</si>
  <si>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</si>
  <si>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</si>
  <si>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</si>
  <si>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</si>
  <si>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</si>
  <si>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</si>
  <si>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</si>
  <si>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</si>
  <si>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</si>
  <si>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</si>
  <si>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</si>
  <si>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</si>
  <si>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</si>
  <si>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</si>
  <si>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</si>
  <si>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</si>
  <si>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</si>
  <si>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</si>
  <si>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</si>
  <si>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</si>
  <si>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</si>
  <si>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</si>
  <si>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</si>
  <si>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</si>
  <si>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</si>
  <si>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</si>
  <si>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</si>
  <si>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</si>
  <si>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</si>
  <si>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</si>
  <si>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</si>
  <si>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</si>
  <si>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</si>
  <si>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</si>
  <si>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</si>
  <si>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</si>
  <si>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</si>
  <si>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</si>
  <si>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</si>
  <si>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</si>
  <si>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</si>
  <si>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</si>
  <si>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</si>
  <si>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</si>
  <si>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</si>
  <si>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</si>
  <si>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</si>
  <si>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</si>
  <si>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</si>
  <si>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</si>
  <si>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</si>
  <si>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</si>
  <si>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</si>
  <si>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</si>
  <si>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</si>
  <si>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</si>
  <si>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</si>
  <si>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</si>
  <si>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</si>
  <si>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</si>
  <si>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</si>
  <si>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</si>
  <si>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</si>
  <si>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</si>
  <si>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</si>
  <si>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</si>
  <si>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</si>
  <si>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</si>
  <si>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</si>
  <si>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</si>
  <si>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</si>
  <si>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</si>
  <si>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</si>
  <si>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</si>
  <si>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</si>
  <si>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</si>
  <si>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</si>
  <si>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</si>
  <si>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</si>
  <si>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</si>
  <si>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</si>
  <si>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</si>
  <si>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</si>
  <si>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</si>
  <si>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</si>
  <si>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</si>
  <si>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</si>
  <si>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</si>
  <si>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</si>
  <si>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</si>
  <si>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</si>
  <si>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</si>
  <si>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</si>
  <si>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</si>
  <si>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</si>
  <si>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</si>
  <si>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</si>
  <si>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</si>
  <si>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</si>
  <si>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</si>
  <si>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</si>
  <si>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</si>
  <si>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</si>
  <si>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</si>
  <si>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</si>
  <si>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</si>
  <si>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</si>
  <si>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</si>
  <si>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</si>
  <si>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</si>
  <si>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</si>
  <si>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</si>
  <si>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</si>
  <si>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</si>
  <si>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</si>
  <si>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</si>
  <si>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</si>
  <si>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</si>
  <si>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</si>
  <si>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</si>
  <si>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</si>
  <si>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</si>
  <si>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</si>
  <si>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</si>
  <si>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</si>
  <si>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</si>
  <si>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</si>
  <si>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</si>
  <si>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</si>
  <si>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</si>
  <si>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</si>
  <si>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</si>
  <si>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</si>
  <si>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</si>
  <si>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</si>
  <si>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</si>
  <si>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</si>
  <si>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</si>
  <si>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</si>
  <si>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</si>
  <si>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</si>
  <si>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</si>
  <si>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</si>
  <si>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</si>
  <si>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</si>
  <si>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</si>
  <si>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</si>
  <si>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</si>
  <si>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</si>
  <si>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</si>
  <si>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</si>
  <si>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</si>
  <si>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</si>
  <si>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</si>
  <si>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</si>
  <si>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</si>
  <si>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</si>
  <si>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</si>
  <si>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</si>
  <si>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</si>
  <si>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</si>
  <si>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</si>
  <si>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</si>
  <si>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</si>
  <si>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</si>
  <si>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</si>
  <si>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</si>
  <si>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</si>
  <si>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</si>
  <si>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</si>
  <si>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</si>
  <si>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</si>
  <si>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</si>
  <si>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</si>
  <si>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</si>
  <si>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</si>
  <si>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</si>
  <si>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</si>
  <si>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</si>
  <si>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</si>
  <si>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</si>
  <si>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</si>
  <si>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</si>
  <si>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</si>
  <si>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</si>
  <si>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</si>
  <si>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</si>
  <si>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</si>
  <si>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</si>
  <si>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</si>
  <si>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</si>
  <si>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</si>
  <si>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</si>
  <si>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</si>
  <si>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</si>
  <si>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</si>
  <si>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</si>
  <si>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</si>
  <si>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</si>
  <si>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</si>
  <si>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</si>
  <si>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</si>
  <si>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</si>
  <si>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</si>
  <si>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</si>
  <si>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</si>
  <si>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</si>
  <si>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</si>
  <si>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</si>
  <si>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</si>
  <si>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</si>
  <si>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</si>
  <si>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</si>
  <si>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</si>
  <si>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</si>
  <si>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</si>
  <si>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</si>
  <si>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</si>
  <si>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</si>
  <si>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</si>
  <si>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</si>
  <si>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</si>
  <si>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</si>
  <si>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</si>
  <si>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</si>
  <si>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</si>
  <si>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</si>
  <si>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</si>
  <si>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</si>
  <si>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</si>
  <si>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</si>
  <si>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</si>
  <si>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</si>
  <si>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</si>
  <si>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</si>
  <si>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</si>
  <si>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</si>
  <si>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</si>
  <si>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</si>
  <si>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</si>
  <si>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</si>
  <si>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</si>
  <si>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</si>
  <si>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</si>
  <si>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</si>
  <si>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</si>
  <si>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</si>
  <si>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</si>
  <si>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</si>
  <si>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</si>
  <si>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</si>
  <si>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</si>
  <si>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</si>
  <si>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</si>
  <si>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</si>
  <si>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</si>
  <si>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</si>
  <si>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</si>
  <si>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</si>
  <si>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</si>
  <si>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</si>
  <si>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</si>
  <si>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</si>
  <si>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</si>
  <si>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</si>
  <si>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</si>
  <si>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</si>
  <si>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</si>
  <si>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</si>
  <si>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</si>
  <si>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</si>
  <si>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</si>
  <si>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</si>
  <si>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</si>
  <si>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</si>
  <si>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</si>
  <si>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</si>
  <si>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</si>
  <si>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</si>
  <si>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</si>
  <si>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</si>
  <si>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</si>
  <si>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</si>
  <si>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</si>
  <si>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</si>
  <si>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</si>
  <si>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</si>
  <si>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</si>
  <si>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</si>
  <si>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</si>
  <si>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</si>
  <si>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</si>
  <si>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</si>
  <si>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</si>
  <si>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</si>
  <si>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</si>
  <si>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</si>
  <si>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</si>
  <si>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</si>
  <si>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</si>
  <si>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</si>
  <si>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</si>
  <si>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</si>
  <si>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</si>
  <si>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</si>
  <si>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</si>
  <si>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</si>
  <si>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</si>
  <si>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</si>
  <si>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</si>
  <si>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</si>
  <si>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</si>
  <si>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</si>
  <si>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</si>
  <si>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</si>
  <si>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</si>
  <si>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</si>
  <si>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</si>
  <si>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</si>
  <si>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</si>
  <si>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</si>
  <si>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</si>
  <si>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</si>
  <si>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</si>
  <si>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</si>
  <si>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</si>
  <si>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</si>
  <si>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</si>
  <si>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</si>
  <si>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</si>
  <si>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</si>
  <si>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</si>
  <si>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</si>
  <si>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</si>
  <si>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</si>
  <si>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</si>
  <si>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</si>
  <si>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</si>
  <si>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</si>
  <si>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</si>
  <si>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</si>
  <si>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</si>
  <si>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</si>
  <si>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</si>
  <si>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</si>
  <si>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</si>
  <si>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</si>
  <si>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</si>
  <si>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</si>
  <si>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</si>
  <si>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</si>
  <si>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</si>
  <si>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</si>
  <si>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</si>
  <si>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</si>
  <si>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</si>
  <si>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</si>
  <si>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</si>
  <si>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</si>
  <si>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</si>
  <si>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</si>
  <si>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</si>
  <si>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</si>
  <si>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</si>
  <si>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</si>
  <si>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</si>
  <si>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</si>
  <si>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</si>
  <si>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</si>
  <si>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</si>
  <si>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</si>
  <si>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</si>
  <si>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</si>
  <si>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</si>
  <si>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</si>
  <si>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</si>
  <si>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</si>
  <si>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</si>
  <si>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</si>
  <si>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</si>
  <si>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</si>
  <si>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</si>
  <si>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</si>
  <si>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</si>
  <si>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</si>
  <si>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</si>
  <si>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</si>
  <si>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</si>
  <si>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</si>
  <si>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</si>
  <si>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</si>
  <si>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</si>
  <si>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</si>
  <si>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</si>
  <si>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</si>
  <si>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</si>
  <si>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</si>
  <si>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</si>
  <si>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</si>
  <si>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</si>
  <si>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</si>
  <si>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</si>
  <si>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</si>
  <si>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</si>
  <si>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</si>
  <si>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</si>
  <si>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</si>
  <si>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</si>
  <si>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</si>
  <si>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</si>
  <si>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</si>
  <si>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</si>
  <si>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</si>
  <si>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</si>
  <si>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</si>
  <si>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</si>
  <si>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</si>
  <si>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</si>
  <si>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</si>
  <si>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</si>
  <si>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</si>
  <si>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</si>
  <si>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</si>
  <si>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</si>
  <si>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</si>
  <si>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</si>
  <si>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</si>
  <si>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</si>
  <si>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</si>
  <si>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</si>
  <si>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</si>
  <si>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</si>
  <si>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</si>
  <si>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</si>
  <si>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</si>
  <si>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</si>
  <si>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</si>
  <si>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</si>
  <si>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</si>
  <si>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</si>
  <si>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</si>
  <si>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</si>
  <si>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</si>
  <si>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</si>
  <si>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</si>
  <si>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</si>
  <si>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</si>
  <si>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</si>
  <si>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</si>
  <si>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</si>
  <si>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</si>
  <si>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</si>
  <si>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</si>
  <si>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</si>
  <si>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</si>
  <si>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</si>
  <si>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</si>
  <si>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</si>
  <si>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</si>
  <si>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</si>
  <si>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</si>
  <si>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</si>
  <si>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</si>
  <si>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</si>
  <si>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</si>
  <si>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</si>
  <si>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</si>
  <si>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</si>
  <si>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</si>
  <si>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</si>
  <si>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</si>
  <si>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</si>
  <si>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</si>
  <si>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</si>
  <si>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</si>
  <si>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</si>
  <si>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</si>
  <si>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</si>
  <si>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</si>
  <si>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</si>
  <si>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</si>
  <si>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</si>
  <si>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</si>
  <si>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</si>
  <si>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</si>
  <si>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</si>
  <si>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</si>
  <si>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</si>
  <si>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</si>
  <si>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</si>
  <si>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</si>
  <si>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</si>
  <si>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</si>
  <si>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</si>
  <si>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</si>
  <si>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</si>
  <si>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</si>
  <si>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</si>
  <si>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</si>
  <si>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</si>
  <si>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</si>
  <si>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</si>
  <si>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</si>
  <si>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</si>
  <si>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</si>
  <si>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</si>
  <si>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</si>
  <si>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</si>
  <si>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</si>
  <si>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</si>
  <si>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</si>
  <si>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</si>
  <si>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</si>
  <si>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</si>
  <si>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</si>
  <si>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</si>
  <si>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</si>
  <si>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</si>
  <si>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</si>
  <si>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</si>
  <si>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</si>
  <si>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</si>
  <si>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</si>
  <si>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</si>
  <si>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</si>
  <si>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</si>
  <si>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</si>
  <si>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</si>
  <si>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</si>
  <si>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</si>
  <si>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</si>
  <si>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</si>
  <si>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</si>
  <si>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</si>
  <si>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</si>
  <si>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</si>
  <si>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</si>
  <si>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</si>
  <si>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</si>
  <si>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</si>
  <si>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</si>
  <si>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</si>
  <si>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</si>
  <si>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</si>
  <si>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</si>
  <si>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</si>
  <si>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</si>
  <si>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</si>
  <si>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</si>
  <si>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</si>
  <si>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</si>
  <si>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</si>
  <si>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</si>
  <si>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</si>
  <si>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</si>
  <si>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</si>
  <si>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</si>
  <si>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</si>
  <si>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</si>
  <si>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</si>
  <si>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</si>
  <si>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</si>
  <si>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</si>
  <si>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</si>
  <si>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</si>
  <si>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</si>
  <si>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</si>
  <si>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</si>
  <si>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</si>
  <si>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</si>
  <si>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</si>
  <si>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</si>
  <si>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</si>
  <si>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</si>
  <si>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</si>
  <si>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</si>
  <si>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</si>
  <si>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</si>
  <si>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</si>
  <si>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</si>
  <si>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</si>
  <si>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</si>
  <si>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</si>
  <si>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</si>
  <si>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</si>
  <si>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</si>
  <si>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</si>
  <si>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</si>
  <si>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</si>
  <si>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</si>
  <si>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</si>
  <si>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</si>
  <si>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</si>
  <si>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</si>
  <si>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</si>
  <si>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</si>
  <si>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</si>
  <si>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</si>
  <si>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</si>
  <si>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</si>
  <si>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</si>
  <si>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</si>
  <si>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</si>
  <si>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</si>
  <si>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</si>
  <si>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</si>
  <si>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</si>
  <si>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</si>
  <si>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</si>
  <si>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</si>
  <si>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</si>
  <si>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</si>
  <si>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</si>
  <si>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</si>
  <si>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</si>
  <si>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</si>
  <si>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</si>
  <si>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</si>
  <si>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</si>
  <si>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</si>
  <si>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</si>
  <si>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</si>
  <si>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</si>
  <si>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</si>
  <si>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</si>
  <si>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</si>
  <si>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</si>
  <si>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</si>
  <si>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</si>
  <si>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</si>
  <si>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</si>
  <si>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</si>
  <si>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</si>
  <si>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</si>
  <si>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</si>
  <si>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</si>
  <si>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</si>
  <si>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</si>
  <si>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</si>
  <si>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</si>
  <si>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</si>
  <si>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</si>
  <si>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</si>
  <si>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</si>
  <si>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</si>
  <si>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</si>
  <si>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</si>
  <si>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</si>
  <si>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</si>
  <si>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</si>
  <si>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</si>
  <si>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</si>
  <si>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</si>
  <si>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</si>
  <si>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</si>
  <si>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</si>
  <si>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</si>
  <si>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</si>
  <si>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</si>
  <si>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</si>
  <si>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</si>
  <si>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</si>
  <si>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</si>
  <si>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</si>
  <si>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</si>
  <si>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</si>
  <si>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</si>
  <si>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</si>
  <si>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</si>
  <si>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</si>
  <si>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</si>
  <si>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</si>
  <si>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</si>
  <si>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</si>
  <si>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</si>
  <si>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</si>
  <si>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</si>
  <si>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</si>
  <si>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</si>
  <si>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</si>
  <si>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</si>
  <si>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</si>
  <si>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</si>
  <si>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</si>
  <si>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</si>
  <si>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</si>
  <si>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</si>
  <si>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</si>
  <si>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</si>
  <si>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</si>
  <si>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</si>
  <si>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</si>
  <si>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</si>
  <si>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</si>
  <si>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</si>
  <si>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</si>
  <si>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</si>
  <si>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</si>
  <si>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</si>
  <si>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</si>
  <si>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</si>
  <si>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</si>
  <si>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</si>
  <si>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</si>
  <si>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</si>
  <si>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</si>
  <si>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</si>
  <si>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</si>
  <si>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</si>
  <si>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</si>
  <si>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</si>
  <si>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</si>
  <si>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</si>
  <si>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</si>
  <si>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</si>
  <si>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</si>
  <si>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</si>
  <si>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</si>
  <si>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</si>
  <si>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</si>
  <si>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</si>
  <si>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</si>
  <si>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</si>
  <si>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</si>
  <si>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</si>
  <si>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</si>
  <si>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</si>
  <si>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</si>
  <si>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</si>
  <si>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</si>
  <si>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</si>
  <si>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</si>
  <si>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</si>
  <si>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</si>
  <si>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</si>
  <si>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</si>
  <si>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</si>
  <si>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</si>
  <si>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</si>
  <si>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</si>
  <si>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</si>
  <si>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</si>
  <si>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</si>
  <si>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</si>
  <si>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</si>
  <si>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</si>
  <si>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</si>
  <si>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</si>
  <si>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</si>
  <si>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</si>
  <si>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</si>
  <si>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</si>
  <si>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</si>
  <si>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</si>
  <si>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</si>
  <si>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</si>
  <si>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</si>
  <si>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</si>
  <si>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</si>
  <si>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</si>
  <si>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</si>
  <si>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</si>
  <si>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</si>
  <si>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</si>
  <si>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</si>
  <si>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</si>
  <si>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</si>
  <si>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</si>
  <si>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</si>
  <si>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</si>
  <si>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</si>
  <si>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</si>
  <si>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</si>
  <si>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</si>
  <si>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</si>
  <si>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</si>
  <si>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</si>
  <si>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</si>
  <si>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</si>
  <si>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</si>
  <si>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</si>
  <si>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</si>
  <si>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</si>
  <si>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</si>
  <si>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</si>
  <si>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</si>
  <si>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</si>
  <si>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</si>
  <si>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</si>
  <si>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</si>
  <si>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</si>
  <si>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</si>
  <si>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</si>
  <si>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</si>
  <si>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</si>
  <si>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</si>
  <si>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</si>
  <si>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</si>
  <si>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</si>
  <si>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</si>
  <si>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</si>
  <si>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</si>
  <si>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</si>
  <si>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</si>
  <si>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</si>
  <si>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</si>
  <si>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</si>
  <si>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</si>
  <si>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</si>
  <si>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</si>
  <si>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</si>
  <si>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</si>
  <si>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</si>
  <si>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</si>
  <si>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</si>
  <si>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</si>
  <si>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</si>
  <si>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</si>
  <si>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</si>
  <si>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</si>
  <si>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</si>
  <si>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</si>
  <si>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</si>
  <si>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</si>
  <si>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</si>
  <si>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</si>
  <si>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</si>
  <si>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</si>
  <si>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</si>
  <si>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</si>
  <si>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</si>
  <si>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</si>
  <si>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</si>
  <si>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</si>
  <si>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</si>
  <si>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</si>
  <si>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</si>
  <si>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</si>
  <si>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</si>
  <si>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</si>
  <si>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</si>
  <si>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</si>
  <si>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</si>
  <si>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</si>
  <si>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</si>
  <si>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</si>
  <si>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</si>
  <si>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</si>
  <si>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</si>
  <si>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</si>
  <si>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</si>
  <si>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</si>
  <si>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</si>
  <si>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</si>
  <si>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</si>
  <si>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</si>
  <si>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</si>
  <si>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</si>
  <si>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</si>
  <si>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</si>
  <si>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</si>
  <si>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</si>
  <si>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</si>
  <si>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</si>
  <si>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</si>
  <si>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</si>
  <si>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</si>
  <si>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</si>
  <si>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</si>
  <si>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</si>
  <si>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</si>
  <si>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</si>
  <si>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</si>
  <si>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</si>
  <si>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</si>
  <si>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</si>
  <si>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</si>
  <si>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</si>
  <si>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</si>
  <si>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</si>
  <si>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</si>
  <si>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</si>
  <si>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</si>
  <si>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</si>
  <si>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</si>
  <si>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</si>
  <si>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</si>
  <si>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</si>
  <si>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</si>
  <si>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</si>
  <si>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</si>
  <si>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</si>
  <si>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</si>
  <si>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</si>
  <si>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</si>
  <si>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</si>
  <si>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</si>
  <si>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</si>
  <si>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</si>
  <si>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</si>
  <si>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</si>
  <si>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</si>
  <si>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</si>
  <si>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</si>
  <si>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</si>
  <si>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</si>
  <si>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</si>
  <si>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</si>
  <si>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</si>
  <si>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</si>
  <si>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</si>
  <si>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</si>
  <si>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</si>
  <si>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</si>
  <si>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</si>
  <si>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</si>
  <si>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</si>
  <si>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</si>
  <si>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</si>
  <si>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</si>
  <si>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</si>
  <si>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</si>
  <si>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</si>
  <si>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</si>
  <si>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</si>
  <si>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</si>
  <si>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</si>
  <si>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</si>
  <si>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</si>
  <si>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</si>
  <si>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</si>
  <si>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</si>
  <si>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</si>
  <si>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</si>
  <si>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</si>
  <si>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</si>
  <si>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</si>
  <si>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</si>
  <si>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</si>
  <si>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</si>
  <si>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</si>
  <si>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</si>
  <si>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</si>
  <si>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</si>
  <si>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</si>
  <si>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</si>
  <si>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</si>
  <si>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</si>
  <si>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</si>
  <si>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</si>
  <si>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</si>
  <si>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</si>
  <si>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</si>
  <si>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</si>
  <si>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</si>
  <si>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</si>
  <si>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</si>
  <si>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</si>
  <si>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</si>
  <si>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</si>
  <si>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</si>
  <si>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</si>
  <si>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</si>
  <si>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</si>
  <si>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</si>
  <si>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</si>
  <si>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</si>
  <si>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</si>
  <si>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</si>
  <si>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</si>
  <si>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</si>
  <si>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</si>
  <si>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</si>
  <si>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</si>
  <si>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</si>
  <si>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</si>
  <si>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</si>
  <si>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</si>
  <si>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</si>
  <si>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</si>
  <si>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</si>
  <si>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</si>
  <si>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</si>
  <si>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</si>
  <si>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</si>
  <si>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</si>
  <si>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</si>
  <si>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</si>
  <si>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</si>
  <si>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</si>
  <si>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</si>
  <si>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</si>
  <si>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</si>
  <si>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</si>
  <si>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</si>
  <si>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</si>
  <si>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</si>
  <si>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</si>
  <si>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</si>
  <si>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</si>
  <si>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</si>
  <si>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</si>
  <si>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</si>
  <si>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</si>
  <si>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</si>
  <si>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</si>
  <si>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</si>
  <si>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</si>
  <si>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</si>
  <si>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</si>
  <si>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</si>
  <si>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</si>
  <si>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</si>
  <si>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</si>
  <si>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</si>
  <si>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</si>
  <si>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</si>
  <si>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</si>
  <si>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</si>
  <si>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</si>
  <si>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</si>
  <si>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</si>
  <si>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</si>
  <si>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</si>
  <si>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</si>
  <si>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</si>
  <si>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</si>
  <si>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</si>
  <si>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</si>
  <si>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</si>
  <si>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</si>
  <si>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</si>
  <si>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</si>
  <si>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</si>
  <si>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</si>
  <si>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</si>
  <si>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</si>
  <si>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</si>
  <si>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</si>
  <si>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</si>
  <si>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</si>
  <si>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</si>
  <si>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</si>
  <si>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</si>
  <si>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</si>
  <si>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</si>
  <si>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</si>
  <si>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</si>
  <si>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</si>
  <si>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</si>
  <si>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</si>
  <si>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</si>
  <si>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</si>
  <si>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</si>
  <si>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</si>
  <si>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</si>
  <si>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</si>
  <si>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</si>
  <si>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</si>
  <si>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</si>
  <si>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</si>
  <si>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</si>
  <si>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</si>
  <si>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</si>
  <si>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</si>
  <si>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</si>
  <si>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</si>
  <si>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</si>
  <si>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</si>
  <si>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</si>
  <si>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</si>
  <si>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</si>
  <si>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</si>
  <si>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</si>
  <si>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</si>
  <si>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</si>
  <si>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</si>
  <si>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</si>
  <si>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</si>
  <si>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</si>
  <si>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</si>
  <si>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</si>
  <si>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</si>
  <si>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</si>
  <si>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</si>
  <si>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</si>
  <si>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</si>
  <si>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</si>
  <si>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</si>
  <si>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</si>
  <si>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</si>
  <si>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</si>
  <si>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</si>
  <si>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</si>
  <si>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</si>
  <si>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</si>
  <si>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</si>
  <si>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</si>
  <si>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</si>
  <si>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</si>
  <si>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</si>
  <si>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</si>
  <si>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</si>
  <si>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</si>
  <si>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</si>
  <si>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</si>
  <si>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</si>
  <si>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</si>
  <si>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</si>
  <si>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</si>
  <si>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</si>
  <si>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</si>
  <si>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</si>
  <si>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</si>
  <si>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</si>
  <si>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</si>
  <si>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</si>
  <si>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</si>
  <si>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</si>
  <si>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</si>
  <si>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</si>
  <si>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</si>
  <si>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</si>
  <si>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</si>
  <si>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</si>
  <si>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</si>
  <si>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</si>
  <si>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</si>
  <si>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</si>
  <si>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</si>
  <si>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</si>
  <si>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</si>
  <si>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</si>
  <si>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</si>
  <si>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</si>
  <si>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</si>
  <si>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</si>
  <si>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</si>
  <si>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</si>
  <si>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</si>
  <si>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</si>
  <si>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</si>
  <si>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</si>
  <si>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</si>
  <si>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</si>
  <si>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</si>
  <si>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</si>
  <si>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</si>
  <si>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</si>
  <si>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</si>
  <si>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</si>
  <si>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</si>
  <si>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</si>
  <si>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</si>
  <si>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</si>
  <si>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</si>
  <si>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</si>
  <si>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</si>
  <si>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</si>
  <si>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</si>
  <si>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</si>
  <si>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</si>
  <si>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</si>
  <si>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</si>
  <si>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</si>
  <si>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</si>
  <si>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</si>
  <si>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</si>
  <si>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</si>
  <si>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</si>
  <si>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</si>
  <si>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</si>
  <si>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</si>
  <si>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</si>
  <si>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</si>
  <si>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</si>
  <si>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</si>
  <si>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</si>
  <si>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</si>
  <si>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</si>
  <si>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</si>
  <si>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</si>
  <si>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</si>
  <si>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</si>
  <si>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</si>
  <si>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</si>
  <si>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</si>
  <si>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</si>
  <si>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</si>
  <si>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</si>
  <si>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</si>
  <si>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</si>
  <si>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</si>
  <si>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</si>
  <si>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</si>
  <si>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</si>
  <si>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</si>
  <si>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</si>
  <si>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</si>
  <si>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</si>
  <si>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</si>
  <si>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</si>
  <si>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</si>
  <si>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</si>
  <si>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</si>
  <si>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</si>
  <si>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</si>
  <si>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</si>
  <si>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</si>
  <si>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</si>
  <si>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</si>
  <si>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</si>
  <si>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</si>
  <si>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</si>
  <si>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</si>
  <si>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</si>
  <si>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</si>
  <si>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</si>
  <si>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</si>
  <si>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</si>
  <si>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</si>
  <si>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</si>
  <si>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</si>
  <si>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</si>
  <si>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</si>
  <si>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</si>
  <si>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</si>
  <si>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</si>
  <si>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</si>
  <si>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</si>
  <si>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</si>
  <si>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</si>
  <si>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</si>
  <si>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</si>
  <si>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</si>
  <si>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</si>
  <si>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</si>
  <si>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</si>
  <si>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</si>
  <si>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</si>
  <si>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</si>
  <si>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</si>
  <si>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</si>
  <si>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</si>
  <si>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</si>
  <si>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</si>
  <si>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</si>
  <si>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</si>
  <si>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</si>
  <si>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</si>
  <si>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</si>
  <si>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</si>
  <si>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</si>
  <si>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</si>
  <si>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</si>
  <si>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</si>
  <si>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</si>
  <si>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</si>
  <si>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</si>
  <si>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</si>
  <si>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</si>
  <si>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</si>
  <si>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</si>
  <si>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</si>
  <si>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</si>
  <si>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</si>
  <si>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</si>
  <si>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</si>
  <si>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</si>
  <si>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</si>
  <si>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</si>
  <si>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</si>
  <si>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</si>
  <si>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</si>
  <si>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</si>
  <si>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</si>
  <si>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</si>
  <si>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</si>
  <si>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</si>
  <si>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</si>
  <si>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</si>
  <si>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</si>
  <si>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</si>
  <si>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</si>
  <si>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</si>
  <si>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</si>
  <si>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</si>
  <si>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</si>
  <si>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</si>
  <si>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</si>
  <si>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</si>
  <si>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</si>
  <si>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</si>
  <si>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</si>
  <si>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</si>
  <si>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</si>
  <si>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</si>
  <si>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</si>
  <si>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</si>
  <si>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</si>
  <si>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</si>
  <si>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</si>
  <si>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</si>
  <si>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</si>
  <si>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</si>
  <si>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</si>
  <si>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</si>
  <si>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</si>
  <si>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</si>
  <si>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</si>
  <si>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</si>
  <si>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</si>
  <si>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</si>
  <si>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</si>
  <si>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</si>
  <si>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</si>
  <si>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</si>
  <si>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</si>
  <si>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</si>
  <si>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</si>
  <si>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</si>
  <si>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</si>
  <si>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</si>
  <si>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</si>
  <si>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</si>
  <si>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</si>
  <si>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</si>
  <si>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</si>
  <si>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</si>
  <si>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</si>
  <si>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</si>
  <si>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</si>
  <si>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</si>
  <si>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</si>
  <si>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</si>
  <si>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</si>
  <si>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</si>
  <si>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</si>
  <si>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</si>
  <si>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</si>
  <si>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</si>
  <si>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</si>
  <si>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</si>
  <si>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</si>
  <si>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</si>
  <si>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</si>
  <si>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</si>
  <si>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</si>
  <si>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</si>
  <si>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</si>
  <si>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</si>
  <si>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</si>
  <si>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</si>
  <si>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</si>
  <si>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</si>
  <si>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</si>
  <si>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</si>
  <si>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</si>
  <si>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</si>
  <si>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</si>
  <si>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</si>
  <si>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</si>
  <si>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</si>
  <si>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</si>
  <si>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</si>
  <si>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</si>
  <si>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</si>
  <si>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</si>
  <si>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</si>
  <si>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</si>
  <si>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</si>
  <si>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</si>
  <si>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</si>
  <si>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</si>
  <si>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</si>
  <si>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</si>
  <si>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</si>
  <si>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</si>
  <si>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</si>
  <si>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</si>
  <si>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</si>
  <si>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</si>
  <si>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</si>
  <si>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</si>
  <si>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</si>
  <si>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</si>
  <si>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</si>
  <si>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</si>
  <si>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</si>
  <si>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</si>
  <si>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</si>
  <si>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</si>
  <si>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</si>
  <si>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</si>
  <si>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</si>
  <si>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</si>
  <si>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</si>
  <si>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</si>
  <si>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</si>
  <si>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</si>
  <si>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</si>
  <si>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</si>
  <si>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</si>
  <si>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</si>
  <si>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</si>
  <si>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</si>
  <si>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</si>
  <si>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</si>
  <si>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</si>
  <si>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</si>
  <si>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</si>
  <si>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</si>
  <si>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</si>
  <si>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</si>
  <si>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</si>
  <si>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</si>
  <si>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</si>
  <si>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</si>
  <si>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</si>
  <si>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</si>
  <si>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</si>
  <si>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</si>
  <si>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</si>
  <si>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</si>
  <si>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</si>
  <si>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</si>
  <si>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</si>
  <si>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</si>
  <si>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</si>
  <si>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</si>
  <si>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</si>
  <si>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</si>
  <si>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</si>
  <si>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</si>
  <si>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</si>
  <si>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</si>
  <si>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</si>
  <si>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</si>
  <si>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</si>
  <si>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</si>
  <si>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</si>
  <si>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</si>
  <si>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</si>
  <si>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</si>
  <si>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</si>
  <si>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</si>
  <si>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</si>
  <si>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</si>
  <si>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</si>
  <si>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</si>
  <si>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</si>
  <si>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</si>
  <si>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</si>
  <si>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</si>
  <si>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</si>
  <si>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</si>
  <si>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</si>
  <si>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</si>
  <si>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</si>
  <si>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</si>
  <si>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</si>
  <si>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</si>
  <si>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</si>
  <si>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</si>
  <si>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</si>
  <si>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</si>
  <si>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</si>
  <si>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</si>
  <si>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</si>
  <si>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</si>
  <si>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</si>
  <si>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</si>
  <si>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</si>
  <si>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</si>
  <si>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</si>
  <si>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</si>
  <si>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</si>
  <si>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</si>
  <si>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</si>
  <si>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</si>
  <si>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</si>
  <si>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</si>
  <si>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</si>
  <si>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</si>
  <si>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</si>
  <si>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</si>
  <si>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</si>
  <si>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</si>
  <si>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</si>
  <si>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</si>
  <si>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</si>
  <si>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</si>
  <si>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</si>
  <si>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</si>
  <si>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</si>
  <si>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</si>
  <si>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</si>
  <si>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</si>
  <si>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</si>
  <si>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</si>
  <si>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</si>
  <si>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</si>
  <si>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</si>
  <si>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</si>
  <si>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</si>
  <si>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</si>
  <si>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</si>
  <si>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</si>
  <si>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</si>
  <si>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</si>
  <si>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</si>
  <si>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</si>
  <si>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</si>
  <si>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</si>
  <si>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</si>
  <si>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</si>
  <si>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</si>
  <si>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</si>
  <si>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</si>
  <si>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</si>
  <si>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</si>
  <si>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</si>
  <si>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</si>
  <si>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</si>
  <si>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</si>
  <si>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</si>
  <si>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</si>
  <si>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</si>
  <si>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</si>
  <si>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</si>
  <si>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</si>
  <si>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</si>
  <si>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</si>
  <si>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</si>
  <si>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</si>
  <si>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</si>
  <si>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</si>
  <si>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</si>
  <si>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</si>
  <si>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</si>
  <si>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</si>
  <si>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</si>
  <si>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</si>
  <si>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</si>
  <si>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</si>
  <si>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</si>
  <si>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</si>
  <si>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</si>
  <si>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</si>
  <si>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</si>
  <si>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</si>
  <si>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</si>
  <si>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</si>
  <si>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</si>
  <si>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</si>
  <si>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</si>
  <si>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</si>
  <si>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</si>
  <si>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</si>
  <si>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</si>
  <si>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</si>
  <si>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</si>
  <si>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</si>
  <si>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</si>
  <si>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</si>
  <si>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</si>
  <si>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</si>
  <si>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</si>
  <si>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</si>
  <si>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</si>
  <si>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</si>
  <si>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</si>
  <si>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</si>
  <si>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</si>
  <si>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</si>
  <si>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</si>
  <si>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</si>
  <si>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</si>
  <si>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</si>
  <si>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</si>
  <si>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</si>
  <si>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</si>
  <si>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</si>
  <si>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</si>
  <si>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</si>
  <si>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</si>
  <si>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</si>
  <si>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</si>
  <si>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</si>
  <si>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</si>
  <si>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</si>
  <si>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</si>
  <si>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</si>
  <si>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</si>
  <si>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</si>
  <si>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</si>
  <si>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</si>
  <si>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</si>
  <si>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</si>
  <si>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</si>
  <si>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</si>
  <si>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</si>
  <si>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</si>
  <si>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</si>
  <si>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</si>
  <si>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</si>
  <si>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</si>
  <si>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</si>
  <si>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</si>
  <si>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</si>
  <si>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</si>
  <si>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</si>
  <si>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</si>
  <si>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</si>
  <si>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</si>
  <si>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</si>
  <si>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</si>
  <si>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</si>
  <si>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</si>
  <si>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</si>
  <si>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</si>
  <si>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</si>
  <si>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</si>
  <si>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</si>
  <si>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</si>
  <si>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</si>
  <si>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</si>
  <si>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</si>
  <si>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</si>
  <si>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</si>
  <si>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</si>
  <si>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</si>
  <si>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</si>
  <si>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</si>
  <si>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</si>
  <si>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</si>
  <si>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</si>
  <si>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</si>
  <si>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</si>
  <si>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</si>
  <si>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</si>
  <si>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</si>
  <si>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</si>
  <si>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</si>
  <si>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</si>
  <si>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</si>
  <si>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</si>
  <si>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</si>
  <si>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</si>
  <si>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</si>
  <si>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</si>
  <si>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</si>
  <si>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</si>
  <si>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</si>
  <si>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</si>
  <si>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</si>
  <si>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</si>
  <si>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</si>
  <si>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</si>
  <si>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</si>
  <si>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</si>
  <si>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</si>
  <si>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</si>
  <si>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</si>
  <si>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</si>
  <si>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</si>
  <si>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</si>
  <si>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</si>
  <si>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</si>
  <si>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</si>
  <si>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</si>
  <si>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</si>
  <si>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</si>
  <si>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</si>
  <si>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</si>
  <si>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</si>
  <si>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</si>
  <si>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</si>
  <si>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</si>
  <si>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</si>
  <si>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</si>
  <si>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</si>
  <si>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</si>
  <si>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</si>
  <si>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</si>
  <si>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</si>
  <si>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</si>
  <si>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</si>
  <si>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</si>
  <si>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</si>
  <si>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</si>
  <si>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</si>
  <si>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</si>
  <si>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</si>
  <si>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</si>
  <si>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</si>
  <si>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</si>
  <si>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</si>
  <si>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</si>
  <si>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</si>
  <si>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</si>
  <si>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</si>
  <si>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</si>
  <si>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</si>
  <si>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</si>
  <si>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</si>
  <si>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</si>
  <si>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</si>
  <si>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</si>
  <si>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</si>
  <si>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</si>
  <si>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</si>
  <si>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</si>
  <si>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</si>
  <si>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</si>
  <si>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</si>
  <si>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</si>
  <si>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</si>
  <si>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</si>
  <si>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</si>
  <si>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</si>
  <si>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</si>
  <si>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</si>
  <si>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</si>
  <si>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</si>
  <si>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</si>
  <si>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</si>
  <si>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</si>
  <si>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</si>
  <si>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</si>
  <si>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</si>
  <si>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</si>
  <si>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</si>
  <si>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</si>
  <si>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</si>
  <si>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</si>
  <si>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</si>
  <si>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</si>
  <si>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</si>
  <si>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</si>
  <si>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</si>
  <si>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</si>
  <si>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</si>
  <si>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</si>
  <si>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</si>
  <si>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</si>
  <si>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</si>
  <si>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</si>
  <si>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</si>
  <si>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</si>
  <si>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</si>
  <si>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</si>
  <si>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</si>
  <si>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</si>
  <si>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</si>
  <si>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</si>
  <si>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</si>
  <si>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</si>
  <si>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</si>
  <si>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</si>
  <si>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</si>
  <si>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</si>
  <si>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</si>
  <si>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</si>
  <si>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</si>
  <si>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</si>
  <si>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</si>
  <si>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</si>
  <si>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</si>
  <si>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</si>
  <si>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</si>
  <si>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</si>
  <si>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</si>
  <si>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</si>
  <si>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</si>
  <si>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</si>
  <si>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</si>
  <si>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</si>
  <si>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</si>
  <si>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</si>
  <si>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</si>
  <si>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</si>
  <si>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</si>
  <si>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</si>
  <si>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</si>
  <si>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</si>
  <si>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</si>
  <si>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</si>
  <si>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</si>
  <si>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</si>
  <si>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</si>
  <si>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</si>
  <si>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</si>
  <si>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</si>
  <si>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</si>
  <si>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</si>
  <si>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</si>
  <si>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</si>
  <si>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</si>
  <si>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</si>
  <si>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</si>
  <si>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</si>
  <si>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</si>
  <si>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</si>
  <si>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</si>
  <si>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</si>
  <si>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</si>
  <si>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</si>
  <si>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</si>
  <si>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</si>
  <si>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</si>
  <si>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</si>
  <si>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</si>
  <si>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</si>
  <si>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</si>
  <si>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</si>
  <si>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</si>
  <si>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</si>
  <si>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</si>
  <si>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</si>
  <si>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</si>
  <si>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</si>
  <si>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</si>
  <si>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</si>
  <si>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</si>
  <si>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</si>
  <si>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</si>
  <si>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</si>
  <si>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</si>
  <si>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</si>
  <si>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</si>
  <si>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</si>
  <si>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</si>
  <si>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</si>
  <si>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</si>
  <si>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</si>
  <si>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</si>
  <si>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</si>
  <si>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</si>
  <si>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</si>
  <si>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</si>
  <si>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</si>
  <si>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</si>
  <si>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</si>
  <si>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</si>
  <si>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</si>
  <si>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</si>
  <si>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</si>
  <si>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</si>
  <si>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</si>
  <si>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</si>
  <si>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</si>
  <si>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</si>
  <si>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</si>
  <si>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</si>
  <si>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</si>
  <si>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</si>
  <si>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</si>
  <si>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</si>
  <si>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</si>
  <si>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</si>
  <si>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</si>
  <si>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</si>
  <si>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</si>
  <si>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</si>
  <si>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</si>
  <si>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</si>
  <si>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</si>
  <si>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</si>
  <si>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</si>
  <si>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</si>
  <si>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</si>
  <si>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</si>
  <si>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</si>
  <si>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</si>
  <si>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</si>
  <si>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</si>
  <si>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</si>
  <si>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</si>
  <si>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</si>
  <si>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</si>
  <si>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</si>
  <si>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</si>
  <si>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</si>
  <si>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</si>
  <si>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</si>
  <si>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</si>
  <si>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</si>
  <si>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</si>
  <si>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</si>
  <si>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</si>
  <si>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</si>
  <si>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</si>
  <si>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</si>
  <si>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</si>
  <si>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</si>
  <si>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</si>
  <si>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</si>
  <si>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</si>
  <si>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</si>
  <si>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</si>
  <si>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</si>
  <si>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</si>
  <si>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</si>
  <si>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</si>
  <si>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</si>
  <si>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</si>
  <si>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</si>
  <si>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</si>
  <si>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</si>
  <si>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</si>
  <si>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</si>
  <si>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</si>
  <si>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</si>
  <si>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</si>
  <si>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</si>
  <si>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</si>
  <si>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</si>
  <si>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</si>
  <si>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</si>
  <si>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</si>
  <si>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</si>
  <si>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</si>
  <si>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</si>
  <si>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</si>
  <si>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</si>
  <si>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</si>
  <si>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</si>
  <si>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</si>
  <si>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</si>
  <si>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</si>
  <si>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</si>
  <si>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</si>
  <si>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</si>
  <si>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</si>
  <si>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</si>
  <si>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</si>
  <si>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</si>
  <si>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</si>
  <si>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</si>
  <si>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</si>
  <si>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</si>
  <si>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</si>
  <si>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</si>
  <si>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</si>
  <si>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</si>
  <si>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</si>
  <si>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</si>
  <si>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</si>
  <si>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</si>
  <si>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</si>
  <si>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</si>
  <si>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</si>
  <si>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</si>
  <si>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</si>
  <si>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</si>
  <si>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</si>
  <si>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</si>
  <si>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</si>
  <si>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</si>
  <si>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</si>
  <si>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</si>
  <si>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</si>
  <si>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</si>
  <si>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</si>
  <si>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</si>
  <si>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</si>
  <si>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</si>
  <si>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</si>
  <si>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</si>
  <si>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</si>
  <si>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</si>
  <si>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</si>
  <si>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</si>
  <si>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</si>
  <si>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</si>
  <si>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</si>
  <si>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</si>
  <si>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</si>
  <si>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</si>
  <si>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</si>
  <si>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</si>
  <si>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</si>
  <si>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</si>
  <si>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</si>
  <si>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</si>
  <si>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</si>
  <si>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</si>
  <si>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</si>
  <si>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</si>
  <si>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</si>
  <si>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</si>
  <si>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</si>
  <si>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</si>
  <si>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</si>
  <si>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</si>
  <si>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</si>
  <si>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</si>
  <si>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</si>
  <si>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</si>
  <si>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</si>
  <si>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</si>
  <si>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</si>
  <si>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</si>
  <si>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</si>
  <si>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</si>
  <si>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</si>
  <si>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</si>
  <si>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</si>
  <si>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</si>
  <si>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</si>
  <si>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</si>
  <si>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</si>
  <si>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</si>
  <si>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</si>
  <si>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</si>
  <si>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</si>
  <si>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</si>
  <si>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</si>
  <si>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</si>
  <si>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</si>
  <si>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</si>
  <si>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</si>
  <si>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</si>
  <si>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</si>
  <si>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</si>
  <si>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</si>
  <si>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</si>
  <si>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</si>
  <si>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</si>
  <si>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</si>
  <si>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</si>
  <si>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</si>
  <si>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</si>
  <si>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</si>
  <si>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</si>
  <si>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</si>
  <si>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</si>
  <si>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</si>
  <si>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</si>
  <si>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</si>
  <si>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</si>
  <si>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</si>
  <si>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</si>
  <si>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</si>
  <si>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</si>
  <si>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</si>
  <si>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</si>
  <si>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</si>
  <si>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</si>
  <si>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</si>
  <si>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</si>
  <si>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</si>
  <si>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</si>
  <si>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</si>
  <si>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</si>
  <si>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</si>
  <si>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</si>
  <si>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</si>
  <si>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</si>
  <si>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</si>
  <si>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</si>
  <si>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</si>
  <si>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</si>
  <si>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</si>
  <si>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</si>
  <si>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</si>
  <si>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</si>
  <si>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</si>
  <si>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</si>
  <si>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</si>
  <si>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</si>
  <si>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</si>
  <si>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</si>
  <si>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</si>
  <si>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</si>
  <si>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</si>
  <si>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</si>
  <si>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</si>
  <si>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</si>
  <si>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</si>
  <si>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</si>
  <si>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</si>
  <si>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</si>
  <si>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</si>
  <si>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</si>
  <si>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</si>
  <si>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</si>
  <si>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</si>
  <si>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</si>
  <si>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</si>
  <si>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</si>
  <si>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</si>
  <si>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</si>
  <si>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</si>
  <si>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</si>
  <si>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</si>
  <si>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</si>
  <si>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</si>
  <si>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</si>
  <si>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</si>
  <si>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</si>
  <si>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</si>
  <si>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</si>
  <si>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</si>
  <si>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</si>
  <si>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</si>
  <si>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</si>
  <si>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</si>
  <si>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</si>
  <si>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</si>
  <si>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</si>
  <si>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</si>
  <si>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</si>
  <si>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</si>
  <si>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</si>
  <si>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</si>
  <si>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</si>
  <si>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</si>
  <si>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</si>
  <si>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</si>
  <si>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</si>
  <si>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</si>
  <si>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</si>
  <si>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</si>
  <si>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</si>
  <si>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</si>
  <si>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</si>
  <si>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</si>
  <si>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</si>
  <si>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</si>
  <si>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</si>
  <si>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</si>
  <si>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</si>
  <si>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</si>
  <si>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</si>
  <si>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</si>
  <si>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</si>
  <si>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</si>
  <si>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</si>
  <si>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</si>
  <si>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</si>
  <si>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</si>
  <si>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</si>
  <si>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</si>
  <si>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</si>
  <si>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</si>
  <si>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</si>
  <si>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</si>
  <si>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</si>
  <si>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</si>
  <si>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</si>
  <si>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</si>
  <si>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</si>
  <si>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</si>
  <si>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</si>
  <si>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</si>
  <si>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</si>
  <si>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</si>
  <si>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</si>
  <si>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</si>
  <si>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</si>
  <si>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</si>
  <si>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</si>
  <si>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</si>
  <si>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</si>
  <si>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</si>
  <si>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</si>
  <si>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</si>
  <si>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</si>
  <si>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</si>
  <si>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</si>
  <si>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</si>
  <si>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</si>
  <si>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</si>
  <si>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</si>
  <si>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</si>
  <si>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</si>
  <si>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</si>
  <si>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</si>
  <si>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</si>
  <si>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</si>
  <si>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</si>
  <si>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</si>
  <si>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</si>
  <si>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</si>
  <si>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</si>
  <si>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</si>
  <si>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</si>
  <si>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</si>
  <si>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</si>
  <si>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</si>
  <si>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</si>
  <si>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</si>
  <si>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</si>
  <si>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</si>
  <si>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</si>
  <si>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</si>
  <si>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</si>
  <si>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</si>
  <si>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</si>
  <si>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</si>
  <si>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</si>
  <si>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</si>
  <si>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</si>
  <si>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</si>
  <si>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</si>
  <si>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</si>
  <si>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</si>
  <si>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</si>
  <si>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</si>
  <si>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</si>
  <si>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</si>
  <si>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</si>
  <si>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</si>
  <si>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</si>
  <si>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</si>
  <si>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</si>
  <si>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</si>
  <si>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</si>
  <si>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</si>
  <si>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</si>
  <si>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</si>
  <si>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</si>
  <si>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</si>
  <si>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</si>
  <si>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</si>
  <si>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</si>
  <si>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</si>
  <si>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</si>
  <si>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</si>
  <si>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</si>
  <si>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</si>
  <si>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</si>
  <si>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</si>
  <si>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</si>
  <si>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</si>
  <si>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</si>
  <si>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</si>
  <si>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</si>
  <si>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</si>
  <si>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</si>
  <si>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</si>
  <si>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</si>
  <si>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</si>
  <si>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</si>
  <si>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</si>
  <si>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</si>
  <si>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</si>
  <si>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</si>
  <si>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</si>
  <si>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</si>
  <si>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</si>
  <si>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</si>
  <si>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</si>
  <si>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</si>
  <si>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</si>
  <si>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</si>
  <si>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</si>
  <si>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</si>
  <si>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</si>
  <si>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</si>
  <si>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</si>
  <si>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</si>
  <si>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</si>
  <si>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</si>
  <si>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</si>
  <si>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</si>
  <si>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</si>
  <si>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</si>
  <si>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</si>
  <si>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</si>
  <si>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</si>
  <si>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</si>
  <si>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</si>
  <si>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</si>
  <si>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</si>
  <si>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</si>
  <si>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</si>
  <si>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</si>
  <si>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</si>
  <si>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</si>
  <si>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</si>
  <si>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</si>
  <si>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</si>
  <si>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</si>
  <si>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</si>
  <si>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</si>
  <si>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</si>
  <si>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</si>
  <si>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</si>
  <si>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</si>
  <si>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</si>
  <si>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</si>
  <si>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</si>
  <si>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</si>
  <si>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</si>
  <si>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</si>
  <si>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</si>
  <si>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</si>
  <si>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</si>
  <si>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</si>
  <si>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</si>
  <si>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</si>
  <si>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</si>
  <si>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</si>
  <si>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</si>
  <si>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</si>
  <si>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</si>
  <si>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</si>
  <si>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</si>
  <si>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</si>
  <si>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</si>
  <si>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</si>
  <si>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</si>
  <si>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</si>
  <si>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</si>
  <si>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</si>
  <si>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</si>
  <si>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</si>
  <si>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</si>
  <si>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</si>
  <si>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</si>
  <si>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</si>
  <si>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</si>
  <si>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</si>
  <si>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</si>
  <si>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</si>
  <si>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</si>
  <si>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</si>
  <si>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</si>
  <si>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</si>
  <si>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</si>
  <si>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</si>
  <si>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</si>
  <si>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</si>
  <si>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</si>
  <si>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</si>
  <si>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</si>
  <si>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</si>
  <si>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</si>
  <si>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</si>
  <si>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</si>
  <si>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</si>
  <si>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</si>
  <si>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</si>
  <si>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</si>
  <si>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</si>
  <si>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</si>
  <si>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</si>
  <si>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</si>
  <si>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</si>
  <si>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</si>
  <si>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</si>
  <si>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</si>
  <si>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</si>
  <si>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</si>
  <si>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</si>
  <si>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</si>
  <si>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</si>
  <si>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</si>
  <si>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</si>
  <si>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</si>
  <si>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</si>
  <si>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</si>
  <si>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</si>
  <si>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</si>
  <si>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</si>
  <si>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</si>
  <si>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</si>
  <si>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</si>
  <si>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</si>
  <si>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</si>
  <si>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</si>
  <si>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</si>
  <si>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</si>
  <si>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</si>
  <si>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</si>
  <si>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</si>
  <si>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</si>
  <si>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</si>
  <si>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</si>
  <si>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</si>
  <si>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</si>
  <si>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</si>
  <si>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</si>
  <si>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</si>
  <si>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</si>
  <si>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</si>
  <si>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</si>
  <si>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</si>
  <si>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</si>
  <si>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</si>
  <si>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</si>
  <si>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</si>
  <si>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</si>
  <si>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</si>
  <si>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</si>
  <si>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</si>
  <si>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</si>
  <si>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</si>
  <si>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</si>
  <si>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</si>
  <si>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</si>
  <si>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</si>
  <si>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</si>
  <si>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</si>
  <si>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</si>
  <si>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</si>
  <si>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</si>
  <si>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</si>
  <si>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</si>
  <si>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</si>
  <si>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</si>
  <si>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</si>
  <si>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</si>
  <si>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</si>
  <si>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</si>
  <si>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</si>
  <si>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</si>
  <si>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</si>
  <si>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</si>
  <si>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</si>
  <si>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</si>
  <si>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</si>
  <si>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</si>
  <si>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</si>
  <si>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</si>
  <si>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</si>
  <si>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</si>
  <si>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</si>
  <si>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</si>
  <si>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</si>
  <si>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</si>
  <si>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</si>
  <si>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</si>
  <si>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</si>
  <si>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</si>
  <si>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</si>
  <si>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</si>
  <si>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</si>
  <si>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</si>
  <si>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</si>
  <si>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</si>
  <si>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</si>
  <si>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</si>
  <si>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</si>
  <si>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</si>
  <si>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</si>
  <si>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</si>
  <si>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</si>
  <si>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</si>
  <si>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</si>
  <si>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</si>
  <si>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</si>
  <si>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</si>
  <si>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</si>
  <si>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</si>
  <si>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</si>
  <si>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</si>
  <si>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</si>
  <si>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</si>
  <si>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</si>
  <si>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</si>
  <si>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</si>
  <si>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</si>
  <si>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</si>
  <si>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</si>
  <si>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</si>
  <si>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</si>
  <si>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</si>
  <si>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</si>
  <si>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</si>
  <si>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</si>
  <si>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</si>
  <si>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</si>
  <si>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</si>
  <si>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</si>
  <si>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</si>
  <si>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</si>
  <si>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</si>
  <si>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</si>
  <si>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</si>
  <si>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</si>
  <si>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</si>
  <si>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</si>
  <si>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</si>
  <si>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</si>
  <si>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</si>
  <si>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</si>
  <si>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</si>
  <si>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</si>
  <si>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</si>
  <si>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</si>
  <si>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</si>
  <si>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</si>
  <si>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</si>
  <si>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</si>
  <si>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</si>
  <si>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</si>
  <si>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</si>
  <si>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</si>
  <si>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</si>
  <si>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</si>
  <si>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</si>
  <si>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</si>
  <si>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</si>
  <si>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</si>
  <si>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</si>
  <si>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</si>
  <si>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</si>
  <si>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</si>
  <si>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</si>
  <si>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</si>
  <si>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</si>
  <si>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</si>
  <si>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</si>
  <si>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</si>
  <si>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</si>
  <si>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</si>
  <si>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</si>
  <si>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</si>
  <si>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</si>
  <si>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</si>
  <si>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</si>
  <si>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</si>
  <si>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</si>
  <si>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</si>
  <si>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</si>
  <si>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</si>
  <si>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</si>
  <si>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</si>
  <si>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</si>
  <si>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</si>
  <si>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</si>
  <si>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</si>
  <si>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</si>
  <si>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</si>
  <si>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</si>
  <si>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</si>
  <si>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</si>
  <si>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</si>
  <si>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</si>
  <si>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</si>
  <si>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</si>
  <si>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</si>
  <si>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</si>
  <si>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</si>
  <si>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</si>
  <si>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</si>
  <si>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</si>
  <si>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</si>
  <si>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</si>
  <si>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</si>
  <si>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</si>
  <si>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</si>
  <si>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</si>
  <si>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</si>
  <si>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</si>
  <si>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</si>
  <si>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</si>
  <si>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</si>
  <si>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</si>
  <si>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</si>
  <si>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</si>
  <si>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</si>
  <si>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</si>
  <si>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</si>
  <si>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</si>
  <si>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</si>
  <si>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</si>
  <si>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</si>
  <si>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</si>
  <si>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</si>
  <si>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</si>
  <si>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</si>
  <si>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</si>
  <si>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</si>
  <si>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</si>
  <si>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</si>
  <si>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</si>
  <si>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</si>
  <si>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</si>
  <si>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</si>
  <si>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</si>
  <si>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</si>
  <si>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</si>
  <si>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</si>
  <si>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</si>
  <si>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</si>
  <si>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</si>
  <si>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</si>
  <si>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</si>
  <si>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</si>
  <si>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</si>
  <si>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</si>
  <si>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</si>
  <si>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</si>
  <si>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</si>
  <si>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</si>
  <si>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</si>
  <si>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</si>
  <si>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</si>
  <si>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</si>
  <si>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</si>
  <si>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</si>
  <si>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</si>
  <si>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</si>
  <si>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</si>
  <si>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</si>
  <si>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</si>
  <si>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</si>
  <si>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</si>
  <si>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</si>
  <si>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</si>
  <si>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</si>
  <si>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</si>
  <si>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</si>
  <si>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</si>
  <si>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</si>
  <si>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</si>
  <si>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</si>
  <si>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</si>
  <si>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</si>
  <si>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</si>
  <si>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</si>
  <si>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</si>
  <si>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</si>
  <si>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</si>
  <si>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</si>
  <si>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</si>
  <si>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</si>
  <si>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</si>
  <si>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</si>
  <si>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</si>
  <si>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</si>
  <si>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</si>
  <si>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</si>
  <si>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</si>
  <si>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</si>
  <si>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</si>
  <si>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</si>
  <si>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</si>
  <si>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</si>
  <si>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</si>
  <si>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</si>
  <si>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</si>
  <si>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</si>
  <si>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</si>
  <si>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</si>
  <si>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</si>
  <si>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</si>
  <si>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</si>
  <si>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</si>
  <si>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</si>
  <si>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</si>
  <si>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</si>
  <si>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</si>
  <si>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</si>
  <si>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</si>
  <si>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</si>
  <si>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</si>
  <si>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</si>
  <si>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</si>
  <si>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</si>
  <si>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</si>
  <si>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</si>
  <si>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</si>
  <si>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</si>
  <si>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</si>
  <si>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</si>
  <si>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</si>
  <si>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</si>
  <si>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</si>
  <si>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</si>
  <si>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</si>
  <si>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</si>
  <si>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</si>
  <si>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</si>
  <si>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</si>
  <si>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</si>
  <si>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</si>
  <si>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</si>
  <si>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</si>
  <si>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</si>
  <si>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</si>
  <si>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</si>
  <si>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</si>
  <si>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</si>
  <si>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</si>
  <si>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</si>
  <si>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</si>
  <si>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</si>
  <si>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</si>
  <si>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</si>
  <si>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</si>
  <si>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</si>
  <si>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</si>
  <si>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</si>
  <si>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</si>
  <si>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</si>
  <si>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</si>
  <si>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</si>
  <si>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</si>
  <si>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</si>
  <si>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</si>
  <si>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</si>
  <si>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</si>
  <si>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</si>
  <si>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</si>
  <si>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</si>
  <si>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</si>
  <si>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</si>
  <si>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</si>
  <si>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</si>
  <si>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</si>
  <si>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</si>
  <si>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</si>
  <si>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</si>
  <si>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</si>
  <si>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</si>
  <si>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</si>
  <si>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</si>
  <si>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</si>
  <si>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</si>
  <si>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</si>
  <si>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</si>
  <si>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</si>
  <si>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</si>
  <si>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</si>
  <si>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</si>
  <si>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</si>
  <si>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</si>
  <si>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</si>
  <si>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</si>
  <si>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</si>
  <si>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</si>
  <si>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</si>
  <si>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</si>
  <si>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</si>
  <si>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</si>
  <si>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</si>
  <si>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</si>
  <si>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</si>
  <si>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</si>
  <si>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</si>
  <si>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</si>
  <si>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</si>
  <si>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</si>
  <si>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</si>
  <si>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</si>
  <si>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</si>
  <si>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</si>
  <si>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</si>
  <si>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</si>
  <si>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</si>
  <si>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</si>
  <si>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</si>
  <si>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</si>
  <si>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</si>
  <si>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</si>
  <si>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</si>
  <si>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</si>
  <si>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</si>
  <si>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</si>
  <si>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</si>
  <si>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</si>
  <si>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</si>
  <si>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</si>
  <si>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</si>
  <si>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</si>
  <si>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</si>
  <si>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</si>
  <si>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</si>
  <si>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</si>
  <si>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</si>
  <si>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</si>
  <si>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</si>
  <si>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</si>
  <si>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</si>
  <si>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</si>
  <si>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</si>
  <si>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</si>
  <si>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</si>
  <si>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</si>
  <si>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</si>
  <si>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</si>
  <si>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</si>
  <si>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</si>
  <si>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</si>
  <si>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</si>
  <si>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</si>
  <si>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</si>
  <si>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</si>
  <si>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</si>
  <si>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</si>
  <si>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</si>
  <si>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</si>
  <si>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</si>
  <si>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</si>
  <si>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</si>
  <si>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</si>
  <si>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</si>
  <si>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</si>
  <si>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</si>
  <si>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</si>
  <si>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</si>
  <si>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</si>
  <si>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</si>
  <si>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</si>
  <si>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</si>
  <si>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</si>
  <si>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</si>
  <si>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</si>
  <si>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</si>
  <si>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</si>
  <si>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</si>
  <si>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</si>
  <si>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</si>
  <si>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</si>
  <si>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</si>
  <si>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</si>
  <si>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</si>
  <si>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</si>
  <si>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</si>
  <si>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</si>
  <si>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</si>
  <si>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</si>
  <si>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</si>
  <si>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</si>
  <si>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</si>
  <si>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</si>
  <si>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</si>
  <si>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</si>
  <si>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</si>
  <si>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</si>
  <si>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</si>
  <si>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</si>
  <si>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</si>
  <si>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</si>
  <si>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</si>
  <si>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</si>
  <si>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</si>
  <si>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</si>
  <si>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</si>
  <si>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</si>
  <si>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</si>
  <si>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</si>
  <si>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</si>
  <si>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</si>
  <si>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</si>
  <si>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</si>
  <si>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</si>
  <si>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</si>
  <si>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</si>
  <si>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</si>
  <si>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</si>
  <si>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</si>
  <si>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</si>
  <si>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</si>
  <si>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</si>
  <si>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</si>
  <si>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</si>
  <si>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</si>
  <si>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</si>
  <si>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</si>
  <si>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</si>
  <si>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</si>
  <si>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</si>
  <si>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</si>
  <si>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</si>
  <si>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</si>
  <si>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</si>
  <si>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</si>
  <si>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</si>
  <si>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</si>
  <si>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</si>
  <si>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</si>
  <si>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</si>
  <si>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</si>
  <si>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</si>
  <si>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</si>
  <si>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</si>
  <si>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</si>
  <si>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</si>
  <si>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</si>
  <si>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</si>
  <si>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</si>
  <si>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</si>
  <si>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</si>
  <si>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</si>
  <si>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</si>
  <si>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</si>
  <si>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</si>
  <si>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</si>
  <si>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</si>
  <si>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</si>
  <si>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</si>
  <si>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</si>
  <si>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</si>
  <si>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</si>
  <si>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</si>
  <si>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</si>
  <si>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</si>
  <si>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</si>
  <si>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</si>
  <si>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</si>
  <si>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</si>
  <si>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</si>
  <si>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</si>
  <si>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</si>
  <si>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</si>
  <si>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</si>
  <si>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</si>
  <si>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</si>
  <si>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</si>
  <si>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</si>
  <si>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</si>
  <si>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</si>
  <si>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</si>
  <si>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</si>
  <si>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</si>
  <si>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</si>
  <si>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</si>
  <si>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</si>
  <si>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</si>
  <si>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</si>
  <si>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</si>
  <si>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</si>
  <si>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</si>
  <si>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</si>
  <si>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</si>
  <si>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</si>
  <si>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</si>
  <si>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</si>
  <si>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</si>
  <si>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</si>
  <si>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</si>
  <si>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</si>
  <si>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</si>
  <si>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</si>
  <si>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</si>
  <si>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</si>
  <si>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</si>
  <si>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</si>
  <si>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</si>
  <si>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</si>
  <si>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</si>
  <si>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</si>
  <si>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</si>
  <si>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</si>
  <si>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</si>
  <si>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</si>
  <si>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</si>
  <si>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</si>
  <si>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</si>
  <si>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</si>
  <si>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</si>
  <si>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</si>
  <si>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</si>
  <si>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</si>
  <si>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</si>
  <si>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</si>
  <si>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</si>
  <si>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</si>
  <si>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</si>
  <si>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</si>
  <si>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</si>
  <si>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</si>
  <si>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</si>
  <si>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</si>
  <si>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</si>
  <si>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</si>
  <si>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</si>
  <si>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</si>
  <si>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</si>
  <si>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</si>
  <si>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</si>
  <si>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</si>
  <si>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</si>
  <si>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</si>
  <si>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</si>
  <si>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</si>
  <si>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</si>
  <si>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</si>
  <si>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</si>
  <si>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</si>
  <si>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</si>
  <si>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</si>
  <si>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</si>
  <si>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</si>
  <si>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</si>
  <si>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</si>
  <si>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</si>
  <si>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</si>
  <si>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</si>
  <si>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</si>
  <si>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</si>
  <si>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</si>
  <si>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</si>
  <si>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</si>
  <si>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</si>
  <si>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</si>
  <si>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</si>
  <si>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</si>
  <si>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</si>
  <si>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</si>
  <si>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</si>
  <si>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</si>
  <si>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</si>
  <si>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</si>
  <si>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</si>
  <si>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</si>
  <si>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</si>
  <si>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</si>
  <si>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</si>
  <si>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</si>
  <si>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</si>
  <si>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</si>
  <si>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</si>
  <si>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</si>
  <si>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</si>
  <si>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</si>
  <si>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</si>
  <si>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</si>
  <si>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</si>
  <si>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</si>
  <si>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</si>
  <si>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</si>
  <si>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</si>
  <si>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</si>
  <si>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</si>
  <si>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</si>
  <si>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</si>
  <si>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</si>
  <si>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</si>
  <si>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</si>
  <si>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</si>
  <si>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</si>
  <si>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</si>
  <si>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</si>
  <si>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</si>
  <si>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</si>
  <si>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</si>
  <si>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</si>
  <si>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</si>
  <si>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</si>
  <si>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</si>
  <si>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</si>
  <si>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</si>
  <si>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</si>
  <si>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</si>
  <si>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</si>
  <si>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</si>
  <si>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</si>
  <si>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</si>
  <si>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</si>
  <si>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</si>
  <si>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</si>
  <si>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</si>
  <si>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</si>
  <si>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</si>
  <si>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</si>
  <si>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</si>
  <si>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</si>
  <si>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</si>
  <si>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</si>
  <si>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</si>
  <si>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</si>
  <si>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</si>
  <si>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</si>
  <si>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</si>
  <si>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</si>
  <si>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</si>
  <si>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</si>
  <si>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</si>
  <si>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</si>
  <si>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</si>
  <si>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</si>
  <si>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</si>
  <si>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</si>
  <si>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</si>
  <si>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</si>
  <si>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</si>
  <si>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</si>
  <si>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</si>
  <si>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</si>
  <si>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</si>
  <si>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</si>
  <si>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</si>
  <si>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</si>
  <si>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</si>
  <si>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</si>
  <si>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</si>
  <si>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</si>
  <si>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</si>
  <si>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</si>
  <si>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</si>
  <si>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</si>
  <si>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</si>
  <si>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</si>
  <si>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</si>
  <si>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</si>
  <si>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</si>
  <si>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</si>
  <si>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</si>
  <si>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</si>
  <si>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</si>
  <si>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</si>
  <si>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</si>
  <si>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</si>
  <si>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</si>
  <si>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</si>
  <si>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</si>
  <si>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</si>
  <si>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</si>
  <si>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</si>
  <si>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</si>
  <si>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</si>
  <si>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</si>
  <si>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</si>
  <si>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</si>
  <si>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</si>
  <si>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</si>
  <si>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</si>
  <si>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</si>
  <si>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</si>
  <si>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</si>
  <si>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</si>
  <si>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</si>
  <si>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</si>
  <si>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</si>
  <si>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</si>
  <si>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</si>
  <si>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</si>
  <si>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</si>
  <si>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</si>
  <si>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</si>
  <si>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</si>
  <si>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</si>
  <si>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</si>
  <si>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</si>
  <si>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</si>
  <si>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</si>
  <si>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</si>
  <si>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</si>
  <si>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</si>
  <si>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</si>
  <si>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</si>
  <si>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</si>
  <si>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</si>
  <si>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</si>
  <si>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</si>
  <si>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</si>
  <si>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</si>
  <si>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</si>
  <si>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</si>
  <si>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</si>
  <si>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</si>
  <si>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</si>
  <si>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</si>
  <si>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</si>
  <si>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</si>
  <si>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</si>
  <si>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</si>
  <si>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</si>
  <si>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</si>
  <si>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</si>
  <si>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</si>
  <si>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</si>
  <si>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</si>
  <si>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</si>
  <si>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</si>
  <si>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</si>
  <si>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</si>
  <si>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</si>
  <si>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</si>
  <si>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</si>
  <si>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</si>
  <si>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</si>
  <si>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</si>
  <si>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</si>
  <si>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</si>
  <si>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</si>
  <si>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</si>
  <si>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</si>
  <si>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</si>
  <si>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</si>
  <si>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</si>
  <si>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</si>
  <si>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</si>
  <si>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</si>
  <si>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</si>
  <si>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</si>
  <si>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</si>
  <si>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</si>
  <si>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</si>
  <si>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</si>
  <si>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</si>
  <si>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</si>
  <si>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</si>
  <si>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</si>
  <si>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</si>
  <si>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</si>
  <si>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</si>
  <si>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</si>
  <si>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</si>
  <si>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</si>
  <si>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</si>
  <si>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</si>
  <si>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</si>
  <si>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</si>
  <si>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</si>
  <si>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</si>
  <si>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</si>
  <si>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</si>
  <si>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</si>
  <si>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</si>
  <si>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</si>
  <si>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</si>
  <si>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</si>
  <si>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</si>
  <si>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</si>
  <si>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</si>
  <si>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</si>
  <si>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</si>
  <si>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</si>
  <si>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</si>
  <si>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</si>
  <si>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</si>
  <si>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</si>
  <si>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</si>
  <si>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</si>
  <si>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</si>
  <si>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</si>
  <si>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</si>
  <si>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</si>
  <si>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</si>
  <si>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</si>
  <si>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</si>
  <si>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</si>
  <si>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</si>
  <si>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</si>
  <si>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</si>
  <si>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</si>
  <si>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</si>
  <si>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</si>
  <si>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</si>
  <si>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</si>
  <si>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</si>
  <si>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</si>
  <si>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</si>
  <si>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</si>
  <si>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</si>
  <si>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</si>
  <si>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</si>
  <si>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</si>
  <si>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</si>
  <si>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</si>
  <si>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</si>
  <si>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</si>
  <si>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</si>
  <si>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</si>
  <si>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</si>
  <si>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</si>
  <si>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</si>
  <si>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</si>
  <si>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</si>
  <si>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</si>
  <si>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</si>
  <si>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</si>
  <si>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</si>
  <si>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</si>
  <si>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</si>
  <si>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</si>
  <si>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</si>
  <si>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</si>
  <si>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</si>
  <si>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</si>
  <si>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</si>
  <si>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</si>
  <si>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</si>
  <si>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</si>
  <si>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</si>
  <si>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</si>
  <si>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</si>
  <si>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</si>
  <si>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</si>
  <si>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</si>
  <si>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</si>
  <si>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</si>
  <si>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</si>
  <si>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</si>
  <si>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</si>
  <si>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</si>
  <si>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</si>
  <si>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</si>
  <si>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</si>
  <si>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</si>
  <si>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</si>
  <si>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</si>
  <si>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</si>
  <si>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</si>
  <si>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</si>
  <si>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</si>
  <si>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</si>
  <si>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</si>
  <si>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</si>
  <si>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</si>
  <si>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</si>
  <si>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</si>
  <si>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</si>
  <si>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</si>
  <si>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</si>
  <si>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</si>
  <si>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</si>
  <si>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</si>
  <si>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</si>
  <si>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</si>
  <si>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</si>
  <si>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</si>
  <si>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</si>
  <si>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</si>
  <si>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</si>
  <si>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</si>
  <si>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</si>
  <si>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</si>
  <si>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</si>
  <si>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</si>
  <si>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</si>
  <si>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</si>
  <si>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</si>
  <si>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</si>
  <si>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</si>
  <si>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</si>
  <si>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</si>
  <si>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</si>
  <si>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</si>
  <si>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</si>
  <si>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</si>
  <si>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</si>
  <si>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</si>
  <si>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</si>
  <si>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</si>
  <si>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</si>
  <si>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</si>
  <si>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</si>
  <si>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</si>
  <si>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</si>
  <si>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</si>
  <si>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</si>
  <si>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</si>
  <si>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</si>
  <si>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</si>
  <si>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</si>
  <si>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</si>
  <si>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</si>
  <si>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</si>
  <si>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</si>
  <si>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</si>
  <si>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</si>
  <si>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</si>
  <si>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</si>
  <si>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</si>
  <si>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</si>
  <si>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</si>
  <si>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</si>
  <si>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</si>
  <si>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</si>
  <si>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</si>
  <si>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</si>
  <si>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</si>
  <si>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</si>
  <si>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</si>
  <si>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</si>
  <si>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</si>
  <si>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</si>
  <si>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</si>
  <si>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</si>
  <si>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</si>
  <si>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</si>
  <si>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</si>
  <si>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</si>
  <si>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</si>
  <si>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</si>
  <si>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</si>
  <si>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</si>
  <si>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</si>
  <si>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</si>
  <si>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</si>
  <si>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</si>
  <si>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</si>
  <si>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</si>
  <si>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</si>
  <si>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</si>
  <si>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</si>
  <si>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</si>
  <si>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</si>
  <si>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</si>
  <si>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</si>
  <si>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</si>
  <si>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</si>
  <si>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</si>
  <si>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</si>
  <si>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</si>
  <si>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</si>
  <si>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</si>
  <si>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</si>
  <si>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</si>
  <si>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</si>
  <si>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</si>
  <si>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</si>
  <si>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</si>
  <si>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</si>
  <si>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</si>
  <si>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</si>
  <si>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</si>
  <si>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</si>
  <si>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</si>
  <si>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</si>
  <si>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</si>
  <si>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</si>
  <si>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</si>
  <si>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</si>
  <si>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</si>
  <si>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</si>
  <si>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</si>
  <si>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</si>
  <si>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</si>
  <si>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</si>
  <si>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</si>
  <si>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</si>
  <si>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</si>
  <si>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</si>
  <si>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</si>
  <si>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</si>
  <si>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</si>
  <si>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</si>
  <si>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</si>
  <si>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</si>
  <si>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</si>
  <si>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</si>
  <si>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</si>
  <si>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</si>
  <si>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</si>
  <si>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</si>
  <si>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</si>
  <si>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</si>
  <si>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</si>
  <si>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</si>
  <si>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</si>
  <si>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</si>
  <si>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</si>
  <si>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</si>
  <si>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</si>
  <si>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</si>
  <si>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</si>
  <si>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</si>
  <si>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</si>
  <si>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</si>
  <si>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</si>
  <si>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</si>
  <si>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</si>
  <si>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</si>
  <si>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</si>
  <si>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</si>
  <si>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</si>
  <si>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</si>
  <si>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</si>
  <si>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</si>
  <si>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</si>
  <si>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</si>
  <si>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</si>
  <si>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</si>
  <si>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</si>
  <si>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</si>
  <si>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</si>
  <si>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</si>
  <si>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</si>
  <si>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</si>
  <si>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</si>
  <si>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</si>
  <si>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</si>
  <si>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</si>
  <si>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</si>
  <si>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</si>
  <si>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</si>
  <si>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</si>
  <si>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</si>
  <si>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</si>
  <si>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</si>
  <si>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</si>
  <si>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</si>
  <si>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</si>
  <si>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</si>
  <si>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</si>
  <si>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</si>
  <si>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</si>
  <si>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</si>
  <si>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</si>
  <si>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</si>
  <si>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</si>
  <si>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</si>
  <si>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</si>
  <si>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</si>
  <si>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</si>
  <si>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</si>
  <si>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</si>
  <si>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</si>
  <si>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</si>
  <si>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</si>
  <si>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</si>
  <si>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</si>
  <si>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</si>
  <si>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</si>
  <si>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</si>
  <si>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</si>
  <si>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</si>
  <si>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</si>
  <si>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</si>
  <si>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</si>
  <si>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</si>
  <si>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</si>
  <si>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</si>
  <si>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</si>
  <si>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</si>
  <si>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</si>
  <si>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</si>
  <si>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</si>
  <si>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</si>
  <si>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</si>
  <si>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</si>
  <si>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</si>
  <si>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</si>
  <si>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</si>
  <si>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</si>
  <si>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</si>
  <si>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</si>
  <si>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</si>
  <si>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</si>
  <si>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</si>
  <si>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</si>
  <si>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</si>
  <si>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</si>
  <si>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</si>
  <si>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</si>
  <si>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</si>
  <si>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</si>
  <si>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</si>
  <si>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</si>
  <si>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</si>
  <si>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</si>
  <si>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</si>
  <si>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</si>
  <si>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</si>
  <si>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</si>
  <si>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</si>
  <si>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</si>
  <si>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</si>
  <si>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</si>
  <si>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</si>
  <si>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</si>
  <si>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</si>
  <si>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</si>
  <si>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</si>
  <si>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</si>
  <si>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</si>
  <si>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</si>
  <si>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</si>
  <si>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</si>
  <si>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</si>
  <si>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</si>
  <si>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</si>
  <si>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</si>
  <si>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</si>
  <si>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</si>
  <si>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</si>
  <si>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</si>
  <si>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</si>
  <si>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</si>
  <si>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</si>
  <si>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</si>
  <si>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</si>
  <si>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</si>
  <si>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</si>
  <si>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</si>
  <si>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</si>
  <si>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</si>
  <si>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</si>
  <si>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</si>
  <si>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</si>
  <si>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</si>
  <si>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</si>
  <si>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</si>
  <si>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</si>
  <si>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</si>
  <si>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</si>
  <si>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</si>
  <si>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</si>
  <si>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</si>
  <si>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</si>
  <si>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</si>
  <si>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</si>
  <si>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</si>
  <si>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</si>
  <si>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</si>
  <si>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</si>
  <si>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</si>
  <si>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</si>
  <si>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</si>
  <si>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</si>
  <si>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</si>
  <si>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</si>
  <si>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</si>
  <si>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</si>
  <si>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</si>
  <si>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</si>
  <si>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</si>
  <si>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</si>
  <si>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</si>
  <si>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</si>
  <si>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</si>
  <si>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</si>
  <si>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</si>
  <si>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</si>
  <si>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</si>
  <si>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</si>
  <si>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</si>
  <si>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</si>
  <si>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</si>
  <si>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</si>
  <si>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</si>
  <si>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</si>
  <si>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</si>
  <si>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</si>
  <si>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</si>
  <si>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</si>
  <si>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</si>
  <si>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</si>
  <si>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</si>
  <si>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</si>
  <si>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</si>
  <si>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</si>
  <si>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</si>
  <si>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</si>
  <si>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</si>
  <si>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</si>
  <si>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</si>
  <si>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</si>
  <si>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</si>
  <si>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</si>
  <si>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</si>
  <si>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</si>
  <si>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</si>
  <si>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</si>
  <si>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</si>
  <si>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</si>
  <si>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</si>
  <si>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</si>
  <si>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</si>
  <si>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</si>
  <si>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</si>
  <si>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</si>
  <si>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</si>
  <si>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</si>
  <si>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</si>
  <si>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</si>
  <si>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</si>
  <si>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</si>
  <si>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</si>
  <si>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</si>
  <si>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</si>
  <si>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</si>
  <si>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</si>
  <si>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</si>
  <si>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</si>
  <si>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</si>
  <si>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</si>
  <si>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</si>
  <si>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</si>
  <si>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</si>
  <si>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</si>
  <si>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</si>
  <si>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</si>
  <si>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</si>
  <si>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</si>
  <si>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</si>
  <si>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</si>
  <si>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</si>
  <si>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</si>
  <si>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</si>
  <si>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</si>
  <si>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</si>
  <si>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</si>
  <si>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</si>
  <si>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</si>
  <si>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</si>
  <si>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</si>
  <si>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</si>
  <si>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</si>
  <si>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</si>
  <si>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</si>
  <si>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</si>
  <si>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</si>
  <si>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</si>
  <si>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</si>
  <si>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</si>
  <si>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</si>
  <si>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</si>
  <si>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</si>
  <si>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</si>
  <si>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</si>
  <si>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</si>
  <si>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</si>
  <si>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</si>
  <si>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</si>
  <si>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</si>
  <si>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</si>
  <si>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</si>
  <si>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</si>
  <si>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</si>
  <si>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</si>
  <si>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</si>
  <si>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</si>
  <si>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</si>
  <si>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</si>
  <si>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</si>
  <si>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</si>
  <si>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</si>
  <si>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</si>
  <si>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</si>
  <si>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</si>
  <si>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</si>
  <si>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</si>
  <si>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</si>
  <si>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</si>
  <si>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</si>
  <si>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</si>
  <si>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</si>
  <si>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</si>
  <si>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</si>
  <si>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</si>
  <si>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</si>
  <si>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</si>
  <si>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</si>
  <si>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</si>
  <si>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</si>
  <si>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</si>
  <si>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</si>
  <si>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</si>
  <si>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</si>
  <si>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</si>
  <si>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</si>
  <si>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</si>
  <si>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</si>
  <si>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</si>
  <si>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</si>
  <si>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</si>
  <si>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</si>
  <si>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</si>
  <si>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</si>
  <si>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</si>
  <si>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</si>
  <si>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</si>
  <si>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</si>
  <si>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</si>
  <si>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</si>
  <si>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</si>
  <si>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</si>
  <si>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</si>
  <si>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</si>
  <si>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</si>
  <si>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</si>
  <si>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</si>
  <si>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</si>
  <si>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</si>
  <si>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</si>
  <si>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</si>
  <si>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</si>
  <si>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</si>
  <si>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</si>
  <si>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</si>
  <si>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</si>
  <si>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</si>
  <si>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</si>
  <si>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</si>
  <si>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</si>
  <si>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</si>
  <si>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</si>
  <si>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</si>
  <si>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</si>
  <si>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</si>
  <si>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</si>
  <si>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</si>
  <si>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</si>
  <si>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</si>
  <si>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</si>
  <si>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</si>
  <si>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</si>
  <si>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</si>
  <si>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</si>
  <si>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</si>
  <si>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</si>
  <si>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</si>
  <si>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</si>
  <si>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</si>
  <si>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</si>
  <si>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</si>
  <si>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</si>
  <si>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</si>
  <si>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</si>
  <si>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</si>
  <si>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</si>
  <si>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</si>
  <si>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</si>
  <si>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</si>
  <si>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</si>
  <si>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</si>
  <si>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</si>
  <si>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</si>
  <si>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</si>
  <si>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</si>
  <si>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</si>
  <si>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</si>
  <si>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</si>
  <si>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</si>
  <si>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</si>
  <si>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</si>
  <si>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</si>
  <si>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</si>
  <si>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</si>
  <si>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</si>
  <si>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</si>
  <si>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</si>
  <si>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</si>
  <si>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</si>
  <si>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</si>
  <si>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</si>
  <si>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</si>
  <si>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</si>
  <si>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</si>
  <si>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</si>
  <si>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</si>
  <si>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</si>
  <si>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</si>
  <si>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</si>
  <si>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</si>
  <si>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</si>
  <si>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</si>
  <si>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</si>
  <si>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</si>
  <si>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</si>
  <si>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</si>
  <si>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</si>
  <si>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</si>
  <si>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</si>
  <si>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</si>
  <si>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</si>
  <si>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</si>
  <si>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</si>
  <si>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</si>
  <si>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</si>
  <si>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</si>
  <si>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</si>
  <si>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</si>
  <si>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</si>
  <si>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</si>
  <si>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</si>
  <si>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</si>
  <si>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</si>
  <si>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</si>
  <si>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</si>
  <si>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</si>
  <si>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</si>
  <si>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</si>
  <si>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</si>
  <si>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</si>
  <si>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</si>
  <si>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</si>
  <si>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</si>
  <si>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</si>
  <si>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</si>
  <si>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</si>
  <si>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</si>
  <si>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</si>
  <si>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</si>
  <si>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</si>
  <si>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</si>
  <si>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</si>
  <si>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</si>
  <si>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</si>
  <si>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</si>
  <si>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</si>
  <si>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</si>
  <si>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</si>
  <si>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</si>
  <si>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</si>
  <si>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</si>
  <si>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</si>
  <si>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</si>
  <si>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</si>
  <si>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</si>
  <si>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</si>
  <si>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</si>
  <si>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</si>
  <si>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</si>
  <si>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</si>
  <si>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</si>
  <si>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</si>
  <si>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</si>
  <si>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</si>
  <si>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</si>
  <si>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</si>
  <si>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</si>
  <si>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</si>
  <si>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</si>
  <si>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</si>
  <si>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</si>
  <si>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</si>
  <si>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</si>
  <si>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</si>
  <si>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</si>
  <si>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</si>
  <si>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</si>
  <si>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</si>
  <si>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</si>
  <si>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</si>
  <si>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</si>
  <si>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</si>
  <si>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</si>
  <si>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</si>
  <si>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</si>
  <si>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</si>
  <si>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</si>
  <si>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</si>
  <si>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</si>
  <si>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</si>
  <si>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</si>
  <si>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</si>
  <si>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</si>
  <si>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</si>
  <si>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</si>
  <si>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</si>
  <si>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</si>
  <si>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</si>
  <si>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</si>
  <si>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</si>
  <si>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</si>
  <si>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</si>
  <si>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</si>
  <si>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</si>
  <si>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</si>
  <si>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</si>
  <si>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</si>
  <si>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</si>
  <si>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</si>
  <si>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</si>
  <si>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</si>
  <si>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</si>
  <si>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</si>
  <si>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</si>
  <si>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</si>
  <si>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</si>
  <si>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</si>
  <si>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</si>
  <si>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</si>
  <si>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</si>
  <si>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</si>
  <si>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</si>
  <si>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</si>
  <si>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</si>
  <si>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</si>
  <si>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</si>
  <si>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</si>
  <si>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</si>
  <si>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</si>
  <si>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</si>
  <si>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</si>
  <si>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</si>
  <si>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</si>
  <si>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</si>
  <si>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</si>
  <si>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</si>
  <si>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</si>
  <si>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</si>
  <si>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</si>
  <si>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</si>
  <si>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</si>
  <si>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</si>
  <si>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</si>
  <si>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</si>
  <si>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</si>
  <si>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</si>
  <si>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</si>
  <si>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</si>
  <si>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</si>
  <si>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</si>
  <si>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</si>
  <si>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</si>
  <si>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</si>
  <si>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</si>
  <si>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</si>
  <si>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</si>
  <si>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</si>
  <si>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</si>
  <si>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</si>
  <si>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</si>
  <si>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</si>
  <si>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</si>
  <si>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</si>
  <si>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</si>
  <si>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</si>
  <si>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</si>
  <si>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</si>
  <si>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</si>
  <si>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</si>
  <si>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</si>
  <si>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</si>
  <si>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</si>
  <si>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</si>
  <si>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</si>
  <si>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</si>
  <si>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</si>
  <si>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</si>
  <si>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</si>
  <si>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</si>
  <si>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</si>
  <si>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</si>
  <si>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</si>
  <si>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</si>
  <si>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</si>
  <si>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</si>
  <si>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</si>
  <si>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</si>
  <si>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</si>
  <si>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</si>
  <si>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</si>
  <si>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</si>
  <si>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</si>
  <si>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</si>
  <si>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</si>
  <si>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</si>
  <si>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</si>
  <si>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</si>
  <si>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</si>
  <si>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</si>
  <si>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</si>
  <si>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</si>
  <si>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</si>
  <si>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</si>
  <si>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</si>
  <si>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</si>
  <si>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</si>
  <si>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</si>
  <si>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</si>
  <si>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</si>
  <si>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</si>
  <si>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</si>
  <si>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</si>
  <si>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</si>
  <si>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</si>
  <si>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</si>
  <si>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</si>
  <si>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</si>
  <si>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</si>
  <si>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</si>
  <si>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</si>
  <si>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</si>
  <si>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</si>
  <si>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</si>
  <si>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</si>
  <si>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</si>
  <si>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</si>
  <si>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</si>
  <si>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</si>
  <si>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</si>
  <si>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</si>
  <si>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</si>
  <si>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</si>
  <si>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</si>
  <si>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</si>
  <si>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</si>
  <si>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</si>
  <si>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</si>
  <si>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</si>
  <si>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</si>
  <si>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</si>
  <si>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</si>
  <si>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</si>
  <si>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</si>
  <si>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</si>
  <si>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</si>
  <si>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</si>
  <si>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</si>
  <si>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</si>
  <si>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</si>
  <si>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</si>
  <si>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</si>
  <si>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</si>
  <si>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</si>
  <si>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</si>
  <si>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</si>
  <si>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</si>
  <si>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</si>
  <si>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</si>
  <si>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</si>
  <si>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</si>
  <si>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</si>
  <si>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</si>
  <si>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</si>
  <si>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</si>
  <si>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</si>
  <si>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</si>
  <si>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</si>
  <si>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</si>
  <si>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</si>
  <si>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</si>
  <si>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</si>
  <si>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</si>
  <si>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</si>
  <si>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</si>
  <si>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</si>
  <si>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</si>
  <si>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</si>
  <si>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</si>
  <si>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</si>
  <si>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</si>
  <si>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</si>
  <si>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</si>
  <si>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</si>
  <si>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</si>
  <si>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</si>
  <si>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</si>
  <si>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</si>
  <si>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</si>
  <si>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</si>
  <si>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</si>
  <si>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</si>
  <si>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</si>
  <si>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</si>
  <si>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</si>
  <si>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</si>
  <si>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</si>
  <si>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</si>
  <si>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</si>
  <si>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</si>
  <si>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</si>
  <si>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</si>
  <si>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</si>
  <si>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</si>
  <si>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</si>
  <si>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</si>
  <si>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</si>
  <si>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</si>
  <si>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</si>
  <si>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</si>
  <si>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</si>
  <si>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</si>
  <si>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</si>
  <si>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</si>
  <si>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</si>
  <si>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</si>
  <si>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</si>
  <si>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</si>
  <si>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</si>
  <si>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</si>
  <si>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</si>
  <si>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</si>
  <si>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</si>
  <si>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</si>
  <si>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</si>
  <si>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</si>
  <si>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</si>
  <si>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</si>
  <si>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</si>
  <si>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</si>
  <si>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</si>
  <si>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</si>
  <si>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</si>
  <si>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</si>
  <si>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</si>
  <si>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</si>
  <si>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</si>
  <si>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</si>
  <si>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</si>
  <si>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</si>
  <si>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</si>
  <si>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</si>
  <si>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</si>
  <si>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</si>
  <si>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</si>
  <si>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</si>
  <si>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</si>
  <si>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</si>
  <si>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</si>
  <si>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</si>
  <si>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</si>
  <si>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</si>
  <si>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</si>
  <si>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</si>
  <si>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</si>
  <si>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</si>
  <si>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</si>
  <si>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</si>
  <si>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</si>
  <si>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</si>
  <si>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</si>
  <si>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</si>
  <si>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</si>
  <si>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</si>
  <si>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</si>
  <si>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</si>
  <si>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</si>
  <si>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</si>
  <si>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</si>
  <si>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</si>
  <si>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</si>
  <si>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</si>
  <si>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</si>
  <si>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</si>
  <si>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</si>
  <si>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</si>
  <si>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</si>
  <si>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</si>
  <si>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</si>
  <si>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</si>
  <si>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</si>
  <si>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</si>
  <si>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</si>
  <si>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</si>
  <si>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</si>
  <si>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</si>
  <si>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</si>
  <si>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</si>
  <si>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</si>
  <si>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</si>
  <si>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</si>
  <si>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</si>
  <si>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</si>
  <si>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</si>
  <si>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</si>
  <si>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</si>
  <si>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</si>
  <si>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</si>
  <si>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</si>
  <si>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</si>
  <si>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</si>
  <si>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</si>
  <si>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</si>
  <si>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</si>
  <si>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</si>
  <si>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</si>
  <si>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</si>
  <si>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</si>
  <si>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</si>
  <si>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</si>
  <si>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</si>
  <si>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</si>
  <si>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</si>
  <si>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</si>
  <si>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</si>
  <si>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</si>
  <si>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</si>
  <si>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</si>
  <si>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</si>
  <si>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</si>
  <si>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</si>
  <si>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</si>
  <si>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</si>
  <si>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</si>
  <si>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</si>
  <si>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</si>
  <si>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</si>
  <si>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</si>
  <si>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</si>
  <si>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</si>
  <si>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</si>
  <si>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</si>
  <si>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</si>
  <si>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</si>
  <si>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</si>
  <si>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</si>
  <si>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</si>
  <si>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</si>
  <si>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</si>
  <si>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</si>
  <si>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</si>
  <si>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</si>
  <si>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</si>
  <si>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</si>
  <si>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</si>
  <si>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</si>
  <si>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</si>
  <si>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</si>
  <si>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</si>
  <si>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</si>
  <si>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</si>
  <si>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</si>
  <si>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</si>
  <si>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</si>
  <si>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</si>
  <si>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</si>
  <si>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</si>
  <si>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</si>
  <si>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</si>
  <si>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</si>
  <si>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</si>
  <si>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</si>
  <si>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</si>
  <si>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</si>
  <si>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</si>
  <si>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</si>
  <si>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</si>
  <si>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</si>
  <si>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</si>
  <si>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</si>
  <si>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</si>
  <si>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</si>
  <si>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</si>
  <si>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</si>
  <si>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</si>
  <si>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</si>
  <si>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</si>
  <si>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</si>
  <si>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</si>
  <si>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</si>
  <si>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</si>
  <si>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</si>
  <si>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</si>
  <si>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</si>
  <si>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</si>
  <si>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</si>
  <si>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</si>
  <si>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</si>
  <si>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</si>
  <si>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</si>
  <si>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</si>
  <si>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</si>
  <si>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</si>
  <si>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</si>
  <si>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</si>
  <si>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</si>
  <si>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</si>
  <si>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</si>
  <si>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</si>
  <si>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</si>
  <si>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</si>
  <si>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</si>
  <si>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</si>
  <si>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</si>
  <si>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</si>
  <si>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</si>
  <si>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</si>
  <si>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</si>
  <si>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</si>
  <si>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</si>
  <si>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</si>
  <si>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</si>
  <si>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</si>
  <si>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</si>
  <si>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</si>
  <si>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</si>
  <si>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</si>
  <si>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</si>
  <si>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</si>
  <si>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</si>
  <si>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</si>
  <si>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</si>
  <si>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</si>
  <si>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</si>
  <si>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</si>
  <si>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</si>
  <si>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</si>
  <si>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</si>
  <si>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</si>
  <si>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</si>
  <si>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</si>
  <si>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</si>
  <si>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</si>
  <si>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</si>
  <si>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</si>
  <si>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</si>
  <si>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</si>
  <si>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</si>
  <si>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</si>
  <si>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</si>
  <si>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</si>
  <si>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</si>
  <si>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</si>
  <si>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</si>
  <si>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</si>
  <si>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</si>
  <si>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</si>
  <si>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</si>
  <si>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</si>
  <si>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</si>
  <si>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</si>
  <si>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</si>
  <si>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</si>
  <si>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</si>
  <si>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</si>
  <si>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</si>
  <si>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</si>
  <si>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</si>
  <si>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</si>
  <si>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</si>
  <si>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</si>
  <si>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</si>
  <si>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</si>
  <si>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</si>
  <si>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</si>
  <si>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</si>
  <si>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</si>
  <si>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</si>
  <si>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</si>
  <si>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</si>
  <si>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</si>
  <si>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</si>
  <si>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</si>
  <si>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</si>
  <si>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</si>
  <si>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</si>
  <si>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</si>
  <si>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</si>
  <si>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</si>
  <si>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</si>
  <si>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</si>
  <si>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</si>
  <si>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</si>
  <si>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</si>
  <si>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</si>
  <si>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</si>
  <si>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</si>
  <si>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</si>
  <si>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</si>
  <si>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</si>
  <si>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</si>
  <si>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</si>
  <si>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</si>
  <si>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</si>
  <si>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</si>
  <si>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</si>
  <si>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</si>
  <si>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</si>
  <si>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</si>
  <si>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</si>
  <si>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</si>
  <si>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</si>
  <si>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</si>
  <si>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</si>
  <si>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</si>
  <si>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</si>
  <si>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</si>
  <si>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</si>
  <si>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</si>
  <si>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</si>
  <si>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</si>
  <si>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</si>
  <si>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</si>
  <si>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</si>
  <si>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</si>
  <si>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</si>
  <si>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</si>
  <si>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</si>
  <si>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</si>
  <si>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</si>
  <si>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</si>
  <si>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</si>
  <si>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</si>
  <si>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</si>
  <si>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</si>
  <si>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</si>
  <si>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</si>
  <si>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</si>
  <si>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</si>
  <si>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</si>
  <si>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</si>
  <si>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</si>
  <si>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</si>
  <si>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</si>
  <si>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</si>
  <si>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</si>
  <si>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</si>
  <si>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</si>
  <si>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</si>
  <si>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</si>
  <si>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</si>
  <si>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</si>
  <si>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</si>
  <si>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</si>
  <si>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</si>
  <si>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</si>
  <si>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</si>
  <si>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</si>
  <si>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</si>
  <si>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</si>
  <si>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</si>
  <si>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</si>
  <si>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</si>
  <si>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</si>
  <si>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</si>
  <si>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</si>
  <si>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</si>
  <si>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</si>
  <si>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</si>
  <si>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</si>
  <si>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</si>
  <si>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</si>
  <si>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</si>
  <si>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</si>
  <si>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</si>
  <si>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</si>
  <si>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</si>
  <si>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</si>
  <si>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</si>
  <si>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</si>
  <si>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</si>
  <si>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</si>
  <si>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</si>
  <si>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</si>
  <si>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</si>
  <si>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</si>
  <si>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</si>
  <si>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</si>
  <si>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</si>
  <si>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</si>
  <si>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</si>
  <si>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</si>
  <si>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</si>
  <si>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</si>
  <si>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</si>
  <si>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</si>
  <si>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</si>
  <si>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</si>
  <si>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</si>
  <si>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</si>
  <si>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</si>
  <si>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</si>
  <si>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</si>
  <si>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</si>
  <si>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</si>
  <si>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</si>
  <si>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</si>
  <si>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</si>
  <si>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</si>
  <si>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</si>
  <si>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</si>
  <si>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</si>
  <si>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</si>
  <si>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</si>
  <si>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</si>
  <si>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</si>
  <si>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</si>
  <si>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</si>
  <si>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</si>
  <si>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</si>
  <si>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</si>
  <si>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</si>
  <si>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</si>
  <si>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</si>
  <si>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</si>
  <si>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</si>
  <si>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</si>
  <si>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</si>
  <si>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</si>
  <si>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</si>
  <si>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</si>
  <si>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</si>
  <si>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</si>
  <si>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</si>
  <si>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</si>
  <si>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</si>
  <si>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</si>
  <si>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</si>
  <si>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</si>
  <si>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</si>
  <si>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</si>
  <si>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</si>
  <si>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</si>
  <si>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</si>
  <si>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</si>
  <si>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</si>
  <si>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</si>
  <si>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</si>
  <si>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</si>
  <si>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</si>
  <si>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</si>
  <si>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</si>
  <si>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</si>
  <si>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</si>
  <si>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</si>
  <si>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</si>
  <si>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</si>
  <si>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</si>
  <si>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</si>
  <si>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</si>
  <si>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</si>
  <si>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</si>
  <si>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</si>
  <si>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</si>
  <si>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</si>
  <si>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</si>
  <si>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</si>
  <si>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</si>
  <si>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</si>
  <si>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</si>
  <si>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</si>
  <si>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</si>
  <si>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</si>
  <si>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</si>
  <si>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</si>
  <si>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</si>
  <si>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</si>
  <si>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</si>
  <si>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</si>
  <si>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</si>
  <si>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</si>
  <si>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</si>
  <si>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</si>
  <si>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</si>
  <si>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</si>
  <si>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</si>
  <si>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</si>
  <si>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</si>
  <si>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</si>
  <si>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</si>
  <si>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</si>
  <si>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</si>
  <si>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</si>
  <si>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</si>
  <si>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</si>
  <si>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</si>
  <si>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</si>
  <si>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</si>
  <si>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</si>
  <si>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</si>
  <si>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</si>
  <si>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</si>
  <si>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</si>
  <si>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</si>
  <si>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</si>
  <si>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</si>
  <si>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</si>
  <si>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</si>
  <si>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</si>
  <si>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</si>
  <si>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</si>
  <si>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</si>
  <si>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</si>
  <si>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</si>
  <si>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</si>
  <si>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</si>
  <si>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</si>
  <si>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</si>
  <si>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</si>
  <si>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</si>
  <si>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</si>
  <si>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</si>
  <si>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</si>
  <si>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</si>
  <si>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</si>
  <si>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</si>
  <si>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</si>
  <si>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</si>
  <si>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</si>
  <si>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</si>
  <si>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</si>
  <si>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</si>
  <si>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</si>
  <si>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</si>
  <si>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</si>
  <si>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</si>
  <si>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</si>
  <si>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</si>
  <si>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</si>
  <si>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</si>
  <si>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</si>
  <si>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</si>
  <si>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</si>
  <si>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</si>
  <si>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</si>
  <si>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</si>
  <si>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</si>
  <si>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</si>
  <si>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</si>
  <si>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</si>
  <si>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</si>
  <si>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</si>
  <si>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</si>
  <si>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</si>
  <si>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</si>
  <si>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</si>
  <si>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</si>
  <si>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</si>
  <si>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</si>
  <si>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</si>
  <si>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</si>
  <si>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</si>
  <si>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</si>
  <si>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</si>
  <si>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</si>
  <si>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</si>
  <si>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</si>
  <si>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</si>
  <si>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</si>
  <si>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</si>
  <si>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</si>
  <si>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</si>
  <si>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</si>
  <si>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</si>
  <si>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</si>
  <si>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</si>
  <si>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</si>
  <si>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</si>
  <si>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</si>
  <si>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</si>
  <si>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</si>
  <si>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</si>
  <si>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</si>
  <si>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</si>
  <si>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</si>
  <si>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</si>
  <si>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</si>
  <si>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</si>
  <si>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</si>
  <si>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</si>
  <si>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</si>
  <si>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</si>
  <si>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</si>
  <si>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</si>
  <si>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</si>
  <si>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</si>
  <si>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</si>
  <si>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</si>
  <si>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</si>
  <si>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</si>
  <si>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</si>
  <si>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</si>
  <si>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</si>
  <si>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</si>
  <si>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</si>
  <si>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</si>
  <si>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</si>
  <si>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</si>
  <si>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</si>
  <si>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</si>
  <si>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</si>
  <si>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</si>
  <si>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</si>
  <si>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</si>
  <si>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</si>
  <si>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</si>
  <si>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</si>
  <si>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</si>
  <si>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</si>
  <si>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</si>
  <si>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</si>
  <si>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</si>
  <si>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</si>
  <si>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</si>
  <si>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</si>
  <si>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</si>
  <si>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</si>
  <si>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</si>
  <si>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</si>
  <si>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</si>
  <si>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</si>
  <si>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</si>
  <si>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</si>
  <si>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</si>
  <si>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</si>
  <si>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</si>
  <si>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</si>
  <si>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</si>
  <si>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</si>
  <si>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</si>
  <si>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</si>
  <si>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</si>
  <si>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</si>
  <si>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</si>
  <si>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</si>
  <si>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</si>
  <si>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</si>
  <si>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</si>
  <si>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</si>
  <si>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</si>
  <si>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</si>
  <si>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</si>
  <si>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</si>
  <si>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</si>
  <si>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</si>
  <si>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</si>
  <si>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</si>
  <si>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</si>
  <si>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</si>
  <si>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</si>
  <si>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</si>
  <si>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</si>
  <si>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</si>
  <si>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</si>
  <si>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</si>
  <si>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</si>
  <si>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</si>
  <si>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</si>
  <si>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</si>
  <si>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</si>
  <si>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</si>
  <si>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</si>
  <si>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</si>
  <si>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</si>
  <si>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</si>
  <si>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</si>
  <si>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</si>
  <si>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</si>
  <si>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</si>
  <si>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</si>
  <si>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</si>
  <si>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</si>
  <si>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</si>
  <si>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</si>
  <si>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</si>
  <si>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</si>
  <si>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</si>
  <si>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</si>
  <si>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</si>
  <si>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</si>
  <si>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</si>
  <si>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</si>
  <si>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</si>
  <si>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</si>
  <si>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</si>
  <si>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</si>
  <si>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</si>
  <si>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</si>
  <si>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</si>
  <si>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</si>
  <si>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</si>
  <si>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</si>
  <si>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</si>
  <si>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</si>
  <si>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</si>
  <si>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</si>
  <si>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</si>
  <si>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</si>
  <si>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</si>
  <si>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</si>
  <si>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</si>
  <si>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</si>
  <si>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</si>
  <si>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</si>
  <si>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</si>
  <si>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</si>
  <si>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</si>
  <si>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</si>
  <si>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</si>
  <si>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</si>
  <si>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</si>
  <si>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</si>
  <si>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</si>
  <si>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</si>
  <si>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</si>
  <si>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</si>
  <si>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</si>
  <si>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</si>
  <si>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</si>
  <si>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</si>
  <si>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</si>
  <si>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</si>
  <si>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</si>
  <si>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</si>
  <si>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</si>
  <si>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</si>
  <si>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</si>
  <si>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</si>
  <si>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</si>
  <si>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</si>
  <si>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</si>
  <si>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</si>
  <si>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</si>
  <si>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</si>
  <si>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</si>
  <si>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</si>
  <si>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</si>
  <si>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</si>
  <si>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</si>
  <si>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</si>
  <si>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</si>
  <si>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</si>
  <si>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</si>
  <si>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</si>
  <si>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</si>
  <si>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</si>
  <si>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</si>
  <si>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</si>
  <si>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</si>
  <si>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</si>
  <si>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</si>
  <si>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</si>
  <si>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</si>
  <si>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</si>
  <si>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</si>
  <si>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</si>
  <si>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</si>
  <si>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</si>
  <si>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</si>
  <si>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</si>
  <si>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</si>
  <si>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</si>
  <si>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</si>
  <si>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</si>
  <si>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</si>
  <si>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</si>
  <si>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</si>
  <si>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</si>
  <si>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</si>
  <si>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</si>
  <si>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</si>
  <si>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</si>
  <si>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</si>
  <si>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</si>
  <si>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</si>
  <si>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</si>
  <si>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</si>
  <si>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</si>
  <si>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</si>
  <si>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</si>
  <si>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</si>
  <si>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</si>
  <si>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</si>
  <si>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</si>
  <si>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</si>
  <si>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</si>
  <si>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</si>
  <si>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</si>
  <si>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</si>
  <si>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</si>
  <si>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</si>
  <si>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</si>
  <si>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</si>
  <si>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</si>
  <si>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</si>
  <si>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</si>
  <si>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</si>
  <si>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</si>
  <si>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</si>
  <si>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</si>
  <si>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</si>
  <si>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</si>
  <si>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</si>
  <si>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</si>
  <si>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</si>
  <si>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</si>
  <si>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</si>
  <si>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</si>
  <si>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</si>
  <si>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</si>
  <si>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</si>
  <si>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</si>
  <si>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</si>
  <si>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</si>
  <si>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</si>
  <si>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</si>
  <si>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</si>
  <si>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</si>
  <si>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</si>
  <si>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</si>
  <si>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</si>
  <si>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</si>
  <si>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</si>
  <si>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</si>
  <si>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</si>
  <si>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</si>
  <si>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</si>
  <si>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</si>
  <si>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</si>
  <si>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</si>
  <si>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</si>
  <si>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</si>
  <si>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</si>
  <si>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</si>
  <si>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</si>
  <si>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</si>
  <si>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</si>
  <si>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</si>
  <si>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</si>
  <si>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</si>
  <si>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</si>
  <si>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</si>
  <si>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</si>
  <si>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</si>
  <si>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</si>
  <si>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</si>
  <si>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</si>
  <si>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</si>
  <si>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</si>
  <si>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</si>
  <si>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</si>
  <si>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</si>
  <si>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</si>
  <si>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</si>
  <si>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</si>
  <si>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</si>
  <si>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</si>
  <si>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</si>
  <si>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</si>
  <si>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</si>
  <si>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</si>
  <si>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</si>
  <si>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</si>
  <si>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</si>
  <si>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</si>
  <si>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</si>
  <si>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</si>
  <si>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</si>
  <si>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</si>
  <si>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</si>
  <si>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</si>
  <si>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</si>
  <si>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</si>
  <si>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</si>
  <si>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</si>
  <si>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</si>
  <si>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</si>
  <si>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</si>
  <si>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</si>
  <si>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</si>
  <si>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</si>
  <si>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</si>
  <si>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</si>
  <si>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</si>
  <si>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</si>
  <si>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</si>
  <si>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</si>
  <si>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</si>
  <si>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</si>
  <si>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</si>
  <si>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</si>
  <si>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</si>
  <si>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</si>
  <si>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</si>
  <si>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</si>
  <si>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</si>
  <si>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</si>
  <si>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</si>
  <si>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</si>
  <si>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</si>
  <si>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</si>
  <si>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</si>
  <si>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</si>
  <si>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</si>
  <si>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</si>
  <si>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</si>
  <si>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</si>
  <si>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</si>
  <si>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</si>
  <si>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</si>
  <si>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</si>
  <si>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</si>
  <si>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</si>
  <si>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</si>
  <si>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</si>
  <si>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</si>
  <si>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</si>
  <si>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</si>
  <si>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</si>
  <si>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</si>
  <si>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</si>
  <si>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</si>
  <si>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</si>
  <si>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</si>
  <si>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</si>
  <si>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</si>
  <si>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</si>
  <si>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</si>
  <si>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</si>
  <si>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</si>
  <si>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</si>
  <si>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</si>
  <si>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</si>
  <si>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</si>
  <si>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</si>
  <si>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</si>
  <si>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</si>
  <si>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</si>
  <si>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</si>
  <si>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</si>
  <si>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</si>
  <si>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</si>
  <si>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</si>
  <si>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</si>
  <si>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</si>
  <si>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</si>
  <si>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</si>
  <si>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</si>
  <si>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</si>
  <si>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</si>
  <si>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</si>
  <si>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</si>
  <si>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</si>
  <si>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</si>
  <si>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</si>
  <si>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</si>
  <si>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</si>
  <si>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</si>
  <si>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</si>
  <si>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</si>
  <si>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</si>
  <si>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</si>
  <si>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</si>
  <si>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</si>
  <si>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</si>
  <si>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</si>
  <si>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</si>
  <si>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</si>
  <si>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</si>
  <si>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</si>
  <si>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</si>
  <si>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</si>
  <si>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</si>
  <si>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</si>
  <si>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</si>
  <si>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</si>
  <si>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</si>
  <si>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</si>
  <si>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</si>
  <si>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</si>
  <si>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</si>
  <si>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</si>
  <si>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</si>
  <si>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</si>
  <si>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</si>
  <si>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</si>
  <si>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</si>
  <si>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</si>
  <si>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</si>
  <si>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</si>
  <si>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</si>
  <si>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</si>
  <si>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</si>
  <si>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</si>
  <si>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</si>
  <si>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</si>
  <si>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</si>
  <si>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</si>
  <si>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</si>
  <si>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</si>
  <si>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</si>
  <si>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</si>
  <si>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</si>
  <si>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</si>
  <si>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</si>
  <si>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</si>
  <si>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</si>
  <si>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</si>
  <si>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</si>
  <si>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</si>
  <si>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</si>
  <si>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</si>
  <si>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</si>
  <si>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</si>
  <si>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</si>
  <si>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</si>
  <si>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</si>
  <si>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</si>
  <si>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</si>
  <si>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</si>
  <si>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</si>
  <si>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</si>
  <si>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</si>
  <si>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</si>
  <si>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</si>
  <si>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</si>
  <si>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</si>
  <si>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</si>
  <si>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</si>
  <si>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</si>
  <si>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</si>
  <si>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</si>
  <si>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</si>
  <si>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</si>
  <si>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</si>
  <si>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</si>
  <si>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</si>
  <si>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</si>
  <si>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</si>
  <si>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</si>
  <si>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</si>
  <si>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</si>
  <si>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</si>
  <si>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</si>
  <si>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</si>
  <si>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</si>
  <si>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</si>
  <si>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</si>
  <si>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</si>
  <si>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</si>
  <si>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</si>
  <si>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</si>
  <si>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</si>
  <si>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</si>
  <si>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</si>
  <si>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</si>
  <si>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</si>
  <si>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</si>
  <si>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</si>
  <si>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</si>
  <si>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</si>
  <si>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</si>
  <si>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</si>
  <si>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</si>
  <si>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</si>
  <si>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</si>
  <si>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</si>
  <si>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</si>
  <si>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</si>
  <si>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</si>
  <si>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</si>
  <si>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</si>
  <si>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</si>
  <si>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</si>
  <si>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</si>
  <si>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</si>
  <si>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</si>
  <si>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</si>
  <si>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</si>
  <si>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</si>
  <si>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</si>
  <si>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</si>
  <si>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</si>
  <si>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</si>
  <si>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</si>
  <si>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</si>
  <si>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</si>
  <si>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</si>
  <si>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</si>
  <si>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</si>
  <si>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</si>
  <si>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</si>
  <si>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</si>
  <si>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</si>
  <si>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</si>
  <si>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</si>
  <si>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</si>
  <si>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</si>
  <si>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</si>
  <si>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</si>
  <si>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</si>
  <si>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</si>
  <si>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</si>
  <si>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</si>
  <si>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</si>
  <si>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</si>
  <si>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</si>
  <si>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</si>
  <si>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</si>
  <si>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</si>
  <si>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</si>
  <si>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</si>
  <si>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</si>
  <si>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</si>
  <si>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</si>
  <si>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</si>
  <si>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</si>
  <si>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</si>
  <si>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</si>
  <si>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</si>
  <si>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</si>
  <si>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</si>
  <si>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</si>
  <si>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</si>
  <si>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</si>
  <si>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</si>
  <si>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</si>
  <si>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</si>
  <si>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</si>
  <si>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</si>
  <si>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</si>
  <si>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</si>
  <si>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</si>
  <si>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</si>
  <si>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</si>
  <si>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</si>
  <si>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</si>
  <si>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</si>
  <si>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</si>
  <si>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</si>
  <si>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</si>
  <si>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</si>
  <si>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</si>
  <si>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</si>
  <si>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</si>
  <si>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</si>
  <si>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</si>
  <si>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</si>
  <si>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</si>
  <si>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</si>
  <si>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</si>
  <si>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</si>
  <si>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</si>
  <si>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</si>
  <si>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</si>
  <si>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</si>
  <si>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</si>
  <si>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</si>
  <si>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</si>
  <si>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</si>
  <si>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</si>
  <si>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</si>
  <si>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</si>
  <si>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</si>
  <si>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</si>
  <si>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</si>
  <si>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</si>
  <si>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</si>
  <si>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</si>
  <si>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</si>
  <si>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</si>
  <si>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</si>
  <si>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</si>
  <si>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</si>
  <si>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</si>
  <si>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</si>
  <si>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</si>
  <si>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</si>
  <si>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</si>
  <si>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</si>
  <si>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</si>
  <si>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</si>
  <si>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</si>
  <si>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</si>
  <si>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</si>
  <si>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</si>
  <si>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</si>
  <si>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</si>
  <si>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</si>
  <si>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</si>
  <si>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</si>
  <si>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</si>
  <si>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</si>
  <si>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</si>
  <si>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</si>
  <si>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</si>
  <si>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</si>
  <si>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</si>
  <si>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</si>
  <si>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</si>
  <si>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</si>
  <si>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</si>
  <si>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</si>
  <si>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</si>
  <si>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</si>
  <si>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</si>
  <si>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</si>
  <si>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</si>
  <si>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</si>
  <si>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</si>
  <si>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</si>
  <si>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</si>
  <si>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</si>
  <si>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</si>
  <si>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</si>
  <si>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</si>
  <si>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</si>
  <si>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</si>
  <si>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</si>
  <si>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</si>
  <si>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</si>
  <si>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</si>
  <si>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</si>
  <si>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</si>
  <si>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</si>
  <si>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</si>
  <si>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</si>
  <si>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</si>
  <si>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</si>
  <si>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</si>
  <si>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</si>
  <si>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</si>
  <si>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</si>
  <si>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</si>
  <si>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</si>
  <si>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</si>
  <si>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</si>
  <si>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</si>
  <si>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</si>
  <si>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</si>
  <si>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</si>
  <si>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</si>
  <si>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</si>
  <si>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</si>
  <si>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</si>
  <si>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</si>
  <si>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</si>
  <si>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</si>
  <si>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</si>
  <si>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</si>
  <si>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</si>
  <si>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</si>
  <si>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</si>
  <si>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</si>
  <si>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</si>
  <si>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</si>
  <si>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</si>
  <si>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</si>
  <si>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</si>
  <si>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</si>
  <si>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</si>
  <si>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</si>
  <si>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</si>
  <si>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</si>
  <si>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</si>
  <si>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</si>
  <si>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</si>
  <si>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</si>
  <si>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</si>
  <si>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</si>
  <si>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</si>
  <si>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</si>
  <si>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</si>
  <si>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</si>
  <si>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</si>
  <si>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</si>
  <si>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</si>
  <si>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</si>
  <si>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</si>
  <si>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</si>
  <si>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</si>
  <si>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</si>
  <si>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</si>
  <si>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</si>
  <si>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</si>
  <si>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</si>
  <si>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</si>
  <si>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</si>
  <si>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</si>
  <si>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</si>
  <si>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</si>
  <si>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</si>
  <si>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</si>
  <si>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</si>
  <si>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</si>
  <si>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</si>
  <si>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</si>
  <si>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</si>
  <si>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</si>
  <si>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</si>
  <si>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</si>
  <si>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</si>
  <si>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</si>
  <si>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</si>
  <si>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</si>
  <si>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</si>
  <si>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</si>
  <si>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</si>
  <si>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</si>
  <si>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</si>
  <si>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</si>
  <si>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</si>
  <si>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</si>
  <si>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</si>
  <si>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</si>
  <si>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</si>
  <si>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</si>
  <si>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</si>
  <si>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</si>
  <si>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</si>
  <si>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</si>
  <si>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</si>
  <si>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</si>
  <si>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</si>
  <si>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</si>
  <si>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</si>
  <si>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</si>
  <si>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</si>
  <si>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</si>
  <si>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</si>
  <si>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</si>
  <si>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</si>
  <si>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</si>
  <si>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</si>
  <si>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</si>
  <si>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</si>
  <si>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</si>
  <si>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</si>
  <si>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</si>
  <si>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</si>
  <si>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</si>
  <si>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</si>
  <si>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</si>
  <si>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</si>
  <si>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</si>
  <si>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</si>
  <si>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</si>
  <si>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</si>
  <si>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</si>
  <si>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</si>
  <si>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</si>
  <si>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</si>
  <si>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</si>
  <si>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</si>
  <si>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</si>
  <si>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</si>
  <si>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</si>
  <si>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</si>
  <si>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</si>
  <si>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</si>
  <si>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</si>
  <si>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</si>
  <si>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</si>
  <si>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</si>
  <si>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</si>
  <si>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</si>
  <si>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</si>
  <si>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</si>
  <si>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</si>
  <si>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</si>
  <si>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</si>
  <si>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</si>
  <si>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</si>
  <si>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</si>
  <si>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</si>
  <si>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</si>
  <si>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</si>
  <si>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</si>
  <si>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</si>
  <si>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</si>
  <si>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</si>
  <si>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</si>
  <si>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</si>
  <si>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</si>
  <si>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</si>
  <si>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</si>
  <si>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</si>
  <si>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</si>
  <si>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</si>
  <si>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</si>
  <si>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</si>
  <si>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</si>
  <si>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</si>
  <si>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</si>
  <si>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</si>
  <si>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</si>
  <si>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</si>
  <si>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</si>
  <si>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</si>
  <si>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</si>
  <si>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</si>
  <si>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</si>
  <si>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</si>
  <si>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</si>
  <si>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</si>
  <si>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</si>
  <si>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</si>
  <si>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</si>
  <si>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</si>
  <si>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</si>
  <si>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</si>
  <si>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</si>
  <si>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</si>
  <si>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</si>
  <si>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</si>
  <si>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</si>
  <si>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</si>
  <si>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</si>
  <si>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</si>
  <si>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</si>
  <si>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</si>
  <si>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</si>
  <si>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</si>
  <si>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</si>
  <si>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</si>
  <si>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</si>
  <si>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</si>
  <si>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</si>
  <si>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</si>
  <si>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</si>
  <si>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</si>
  <si>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</si>
  <si>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</si>
  <si>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</si>
  <si>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</si>
  <si>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</si>
  <si>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</si>
  <si>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</si>
  <si>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</si>
  <si>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</si>
  <si>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</si>
  <si>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</si>
  <si>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</si>
  <si>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</si>
  <si>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</si>
  <si>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</si>
  <si>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</si>
  <si>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</si>
  <si>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</si>
  <si>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</si>
  <si>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</si>
  <si>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</si>
  <si>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</si>
  <si>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</si>
  <si>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</si>
  <si>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</si>
  <si>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</si>
  <si>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</si>
  <si>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</si>
  <si>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</si>
  <si>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</si>
  <si>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</si>
  <si>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</si>
  <si>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</si>
  <si>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</si>
  <si>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</si>
  <si>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</si>
  <si>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</si>
  <si>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</si>
  <si>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</si>
  <si>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</si>
  <si>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</si>
  <si>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</si>
  <si>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</si>
  <si>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</si>
  <si>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</si>
  <si>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</si>
  <si>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</si>
  <si>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</si>
  <si>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</si>
  <si>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</si>
  <si>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</si>
  <si>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</si>
  <si>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</si>
  <si>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</si>
  <si>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</si>
  <si>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</si>
  <si>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</si>
  <si>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</si>
  <si>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</si>
  <si>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</si>
  <si>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</si>
  <si>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</si>
  <si>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</si>
  <si>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</si>
  <si>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</si>
  <si>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</si>
  <si>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</si>
  <si>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</si>
  <si>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</si>
  <si>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</si>
  <si>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</si>
  <si>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</si>
  <si>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</si>
  <si>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</si>
  <si>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</si>
  <si>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</si>
  <si>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</si>
  <si>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</si>
  <si>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</si>
  <si>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</si>
  <si>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</si>
  <si>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</si>
  <si>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</si>
  <si>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</si>
  <si>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</si>
  <si>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</si>
  <si>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</si>
  <si>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</si>
  <si>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</si>
  <si>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</si>
  <si>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</si>
  <si>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</si>
  <si>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</si>
  <si>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</si>
  <si>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</si>
  <si>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</si>
  <si>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</si>
  <si>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</si>
  <si>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</si>
  <si>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</si>
  <si>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</si>
  <si>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</si>
  <si>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</si>
  <si>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</si>
  <si>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</si>
  <si>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</si>
  <si>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</si>
  <si>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</si>
  <si>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</si>
  <si>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</si>
  <si>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</si>
  <si>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</si>
  <si>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</si>
  <si>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</si>
  <si>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</si>
  <si>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</si>
  <si>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</si>
  <si>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</si>
  <si>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</si>
  <si>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</si>
  <si>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</si>
  <si>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</si>
  <si>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</si>
  <si>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</si>
  <si>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</si>
  <si>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</si>
  <si>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</si>
  <si>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</si>
  <si>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</si>
  <si>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</si>
  <si>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</si>
  <si>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</si>
  <si>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</si>
  <si>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</si>
  <si>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</si>
  <si>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</si>
  <si>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</si>
  <si>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</si>
  <si>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</si>
  <si>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</si>
  <si>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</si>
  <si>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</si>
  <si>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</si>
  <si>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</si>
  <si>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</si>
  <si>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</si>
  <si>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</si>
  <si>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</si>
  <si>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</si>
  <si>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</si>
  <si>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</si>
  <si>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</si>
  <si>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</si>
  <si>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</si>
  <si>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</si>
  <si>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</si>
  <si>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</si>
  <si>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</si>
  <si>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</si>
  <si>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</si>
  <si>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</si>
  <si>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</si>
  <si>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</si>
  <si>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</si>
  <si>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</si>
  <si>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</si>
  <si>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</si>
  <si>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</si>
  <si>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</si>
  <si>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</si>
  <si>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</si>
  <si>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</si>
  <si>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</si>
  <si>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</si>
  <si>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</si>
  <si>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</si>
  <si>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</si>
  <si>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</si>
  <si>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</si>
  <si>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</si>
  <si>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</si>
  <si>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</si>
  <si>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</si>
  <si>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</si>
  <si>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</si>
  <si>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</si>
  <si>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</si>
  <si>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</si>
  <si>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</si>
  <si>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</si>
  <si>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</si>
  <si>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</si>
  <si>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</si>
  <si>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</si>
  <si>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</si>
  <si>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</si>
  <si>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</si>
  <si>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</si>
  <si>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</si>
  <si>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</si>
  <si>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</si>
  <si>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</si>
  <si>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</si>
  <si>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</si>
  <si>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</si>
  <si>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</si>
  <si>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</si>
  <si>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</si>
  <si>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</si>
  <si>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</si>
  <si>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</si>
  <si>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</si>
  <si>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</si>
  <si>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</si>
  <si>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</si>
  <si>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</si>
  <si>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</si>
  <si>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</si>
  <si>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</si>
  <si>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</si>
  <si>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</si>
  <si>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</si>
  <si>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</si>
  <si>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</si>
  <si>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</si>
  <si>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</si>
  <si>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</si>
  <si>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</si>
  <si>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</si>
  <si>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</si>
  <si>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</si>
  <si>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</si>
  <si>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</si>
  <si>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</si>
  <si>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</si>
  <si>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</si>
  <si>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</si>
  <si>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</si>
  <si>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</si>
  <si>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</si>
  <si>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</si>
  <si>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</si>
  <si>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</si>
  <si>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</si>
  <si>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</si>
  <si>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</si>
  <si>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</si>
  <si>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</si>
  <si>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</si>
  <si>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</si>
  <si>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</si>
  <si>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</si>
  <si>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</si>
  <si>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</si>
  <si>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</si>
  <si>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</si>
  <si>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</si>
  <si>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</si>
  <si>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</si>
  <si>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</si>
  <si>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</si>
  <si>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</si>
  <si>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</si>
  <si>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</si>
  <si>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</si>
  <si>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</si>
  <si>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</si>
  <si>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</si>
  <si>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</si>
  <si>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</si>
  <si>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</si>
  <si>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</si>
  <si>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</si>
  <si>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</si>
  <si>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</si>
  <si>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</si>
  <si>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</si>
  <si>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</si>
  <si>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</si>
  <si>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</si>
  <si>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</si>
  <si>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</si>
  <si>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</si>
  <si>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</si>
  <si>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</si>
  <si>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</si>
  <si>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</si>
  <si>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</si>
  <si>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</si>
  <si>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</si>
  <si>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</si>
  <si>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</si>
  <si>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</si>
  <si>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</si>
  <si>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</si>
  <si>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</si>
  <si>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</si>
  <si>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</si>
  <si>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</si>
  <si>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</si>
  <si>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</si>
  <si>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</si>
  <si>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</si>
  <si>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</si>
  <si>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</si>
  <si>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</si>
  <si>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</si>
  <si>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</si>
  <si>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</si>
  <si>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</si>
  <si>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</si>
  <si>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</si>
  <si>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</si>
  <si>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</si>
  <si>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</si>
  <si>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</si>
  <si>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</si>
  <si>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</si>
  <si>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</si>
  <si>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</si>
  <si>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</si>
  <si>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</si>
  <si>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</si>
  <si>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</si>
  <si>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</si>
  <si>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</si>
  <si>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</si>
  <si>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</si>
  <si>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</si>
  <si>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</si>
  <si>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</si>
  <si>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</si>
  <si>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</si>
  <si>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</si>
  <si>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</si>
  <si>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</si>
  <si>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</si>
  <si>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</si>
  <si>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</si>
  <si>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</si>
  <si>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</si>
  <si>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</si>
  <si>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</si>
  <si>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</si>
  <si>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</si>
  <si>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</si>
  <si>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</si>
  <si>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</si>
  <si>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</si>
  <si>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</si>
  <si>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</si>
  <si>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</si>
  <si>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</si>
  <si>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</si>
  <si>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</si>
  <si>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</si>
  <si>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</si>
  <si>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</si>
  <si>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</si>
  <si>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</si>
  <si>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</si>
  <si>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</si>
  <si>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</si>
  <si>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</si>
  <si>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</si>
  <si>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</si>
  <si>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</si>
  <si>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</si>
  <si>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</si>
  <si>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</si>
  <si>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</si>
  <si>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</si>
  <si>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</si>
  <si>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</si>
  <si>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</si>
  <si>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</si>
  <si>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</si>
  <si>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</si>
  <si>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</si>
  <si>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</si>
  <si>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</si>
  <si>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</si>
  <si>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</si>
  <si>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</si>
  <si>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</si>
  <si>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</si>
  <si>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</si>
  <si>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</si>
  <si>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</si>
  <si>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</si>
  <si>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</si>
  <si>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</si>
  <si>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</si>
  <si>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</si>
  <si>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</si>
  <si>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</si>
  <si>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</si>
  <si>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</si>
  <si>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</si>
  <si>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</si>
  <si>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</si>
  <si>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</si>
  <si>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</si>
  <si>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</si>
  <si>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</si>
  <si>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</si>
  <si>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</si>
  <si>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</si>
  <si>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</si>
  <si>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</si>
  <si>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</si>
  <si>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</si>
  <si>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</si>
  <si>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</si>
  <si>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</si>
  <si>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</si>
  <si>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</si>
  <si>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</si>
  <si>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</si>
  <si>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</si>
  <si>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</si>
  <si>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</si>
  <si>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</si>
  <si>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</si>
  <si>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</si>
  <si>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</si>
  <si>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</si>
  <si>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</si>
  <si>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</si>
  <si>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</si>
  <si>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</si>
  <si>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</si>
  <si>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</si>
  <si>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</si>
  <si>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</si>
  <si>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</si>
  <si>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</si>
  <si>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</si>
  <si>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</si>
  <si>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</si>
  <si>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</si>
  <si>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</si>
  <si>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</si>
  <si>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</si>
  <si>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</si>
  <si>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</si>
  <si>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</si>
  <si>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</si>
  <si>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</si>
  <si>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</si>
  <si>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</si>
  <si>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</si>
  <si>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</si>
  <si>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</si>
  <si>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</si>
  <si>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</si>
  <si>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</si>
  <si>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</si>
  <si>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</si>
  <si>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</si>
  <si>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</si>
  <si>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</si>
  <si>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</si>
  <si>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</si>
  <si>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</si>
  <si>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</si>
  <si>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</si>
  <si>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</si>
  <si>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</si>
  <si>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</si>
  <si>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</si>
  <si>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</si>
  <si>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</si>
  <si>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</si>
  <si>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</si>
  <si>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</si>
  <si>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</si>
  <si>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</si>
  <si>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</si>
  <si>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</si>
  <si>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</si>
  <si>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</si>
  <si>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</si>
  <si>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</si>
  <si>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</si>
  <si>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</si>
  <si>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</si>
  <si>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</si>
  <si>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</si>
  <si>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</si>
  <si>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</si>
  <si>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</si>
  <si>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</si>
  <si>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</si>
  <si>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</si>
  <si>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</si>
  <si>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</si>
  <si>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</si>
  <si>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</si>
  <si>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</si>
  <si>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</si>
  <si>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</si>
  <si>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</si>
  <si>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</si>
  <si>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</si>
  <si>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</si>
  <si>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</si>
  <si>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</si>
  <si>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</si>
  <si>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</si>
  <si>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</si>
  <si>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</si>
  <si>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</si>
  <si>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</si>
  <si>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</si>
  <si>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</si>
  <si>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</si>
  <si>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</si>
  <si>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</si>
  <si>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</si>
  <si>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</si>
  <si>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</si>
  <si>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</si>
  <si>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</si>
  <si>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</si>
  <si>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</si>
  <si>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</si>
  <si>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</si>
  <si>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</si>
  <si>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</si>
  <si>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</si>
  <si>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</si>
  <si>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</si>
  <si>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</si>
  <si>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</si>
  <si>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</si>
  <si>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</si>
  <si>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</si>
  <si>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</si>
  <si>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</si>
  <si>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</si>
  <si>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</si>
  <si>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</si>
  <si>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</si>
  <si>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</si>
  <si>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</si>
  <si>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</si>
  <si>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</si>
  <si>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</si>
  <si>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</si>
  <si>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</si>
  <si>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</si>
  <si>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</si>
  <si>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</si>
  <si>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</si>
  <si>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</si>
  <si>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</si>
  <si>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</si>
  <si>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</si>
  <si>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</si>
  <si>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</si>
  <si>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</si>
  <si>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</si>
  <si>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</si>
  <si>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</si>
  <si>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</si>
  <si>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</si>
  <si>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</si>
  <si>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</si>
  <si>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</si>
  <si>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</si>
  <si>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</si>
  <si>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</si>
  <si>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</si>
  <si>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</si>
  <si>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</si>
  <si>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</si>
  <si>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</si>
  <si>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</si>
  <si>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</si>
  <si>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</si>
  <si>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</si>
  <si>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</si>
  <si>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</si>
  <si>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</si>
  <si>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</si>
  <si>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</si>
  <si>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</si>
  <si>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</si>
  <si>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</si>
  <si>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</si>
  <si>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</si>
  <si>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</si>
  <si>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</si>
  <si>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</si>
  <si>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</si>
  <si>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</si>
  <si>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</si>
  <si>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</si>
  <si>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</si>
  <si>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</si>
  <si>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</si>
  <si>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</si>
  <si>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</si>
  <si>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</si>
  <si>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</si>
  <si>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</si>
  <si>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</si>
  <si>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</si>
  <si>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</si>
  <si>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</si>
  <si>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</si>
  <si>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</si>
  <si>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</si>
  <si>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</si>
  <si>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</si>
  <si>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</si>
  <si>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</si>
  <si>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</si>
  <si>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</si>
  <si>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</si>
  <si>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</si>
  <si>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</si>
  <si>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</si>
  <si>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</si>
  <si>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</si>
  <si>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</si>
  <si>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</si>
  <si>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</si>
  <si>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</si>
  <si>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</si>
  <si>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</si>
  <si>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</si>
  <si>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</si>
  <si>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</si>
  <si>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</si>
  <si>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</si>
  <si>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</si>
  <si>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</si>
  <si>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</si>
  <si>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</si>
  <si>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</si>
  <si>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</si>
  <si>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</si>
  <si>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</si>
  <si>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</si>
  <si>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</si>
  <si>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</si>
  <si>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</si>
  <si>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</si>
  <si>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</si>
  <si>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</si>
  <si>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</si>
  <si>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</si>
  <si>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</si>
  <si>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</si>
  <si>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</si>
  <si>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</si>
  <si>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</si>
  <si>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</si>
  <si>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</si>
  <si>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</si>
  <si>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</si>
  <si>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</si>
  <si>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</si>
  <si>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</si>
  <si>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</si>
  <si>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</si>
  <si>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</si>
  <si>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</si>
  <si>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</si>
  <si>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</si>
  <si>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</si>
  <si>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</si>
  <si>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</si>
  <si>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</si>
  <si>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</si>
  <si>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</si>
  <si>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</si>
  <si>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</si>
  <si>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</si>
  <si>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</si>
  <si>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</si>
  <si>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</si>
  <si>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</si>
  <si>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</si>
  <si>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</si>
  <si>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</si>
  <si>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</si>
  <si>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</si>
  <si>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</si>
  <si>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</si>
  <si>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</si>
  <si>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</si>
  <si>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</si>
  <si>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</si>
  <si>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</si>
  <si>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</si>
  <si>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</si>
  <si>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</si>
  <si>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</si>
  <si>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</si>
  <si>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</si>
  <si>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</si>
  <si>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</si>
  <si>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</si>
  <si>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</si>
  <si>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</si>
  <si>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</si>
  <si>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</si>
  <si>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</si>
  <si>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</si>
  <si>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</si>
  <si>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</si>
  <si>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</si>
  <si>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</si>
  <si>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</si>
  <si>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</si>
  <si>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</si>
  <si>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</si>
  <si>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</si>
  <si>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</si>
  <si>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</si>
  <si>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</si>
  <si>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</si>
  <si>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</si>
  <si>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</si>
  <si>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</si>
  <si>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</si>
  <si>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</si>
  <si>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</si>
  <si>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</si>
  <si>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</si>
  <si>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</si>
  <si>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</si>
  <si>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</si>
  <si>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</si>
  <si>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</si>
  <si>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</si>
  <si>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</si>
  <si>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</si>
  <si>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</si>
  <si>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</si>
  <si>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</si>
  <si>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</si>
  <si>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</si>
  <si>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</si>
  <si>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</si>
  <si>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</si>
  <si>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</si>
  <si>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</si>
  <si>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</si>
  <si>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</si>
  <si>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</si>
  <si>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</si>
  <si>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</si>
  <si>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</si>
  <si>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</si>
  <si>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</si>
  <si>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</si>
  <si>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</si>
  <si>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</si>
  <si>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</si>
  <si>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</si>
  <si>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</si>
  <si>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</si>
  <si>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</si>
  <si>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</si>
  <si>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</si>
  <si>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</si>
  <si>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</si>
  <si>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</si>
  <si>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</si>
  <si>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</si>
  <si>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</si>
  <si>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</si>
  <si>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</si>
  <si>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</si>
  <si>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</si>
  <si>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</si>
  <si>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</si>
  <si>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</si>
  <si>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</si>
  <si>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</si>
  <si>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</si>
  <si>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</si>
  <si>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</si>
  <si>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</si>
  <si>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</si>
  <si>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</si>
  <si>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</si>
  <si>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</si>
  <si>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</si>
  <si>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</si>
  <si>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</si>
  <si>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</si>
  <si>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</si>
  <si>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</si>
  <si>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</si>
  <si>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</si>
  <si>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</si>
  <si>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</si>
  <si>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</si>
  <si>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</si>
  <si>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</si>
  <si>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</si>
  <si>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</si>
  <si>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</si>
  <si>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</si>
  <si>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</si>
  <si>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</si>
  <si>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</si>
  <si>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</si>
  <si>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</si>
  <si>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</si>
  <si>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</si>
  <si>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</si>
  <si>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</si>
  <si>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</si>
  <si>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</si>
  <si>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</si>
  <si>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</si>
  <si>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</si>
  <si>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</si>
  <si>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</si>
  <si>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</si>
  <si>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</si>
  <si>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</si>
  <si>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</si>
  <si>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</si>
  <si>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</si>
  <si>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</si>
  <si>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</si>
  <si>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</si>
  <si>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</si>
  <si>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</si>
  <si>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</si>
  <si>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</si>
  <si>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</si>
  <si>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</si>
  <si>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</si>
  <si>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</si>
  <si>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</si>
  <si>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</si>
  <si>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</si>
  <si>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</si>
  <si>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</si>
  <si>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</si>
  <si>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</si>
  <si>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</si>
  <si>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</si>
  <si>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</si>
  <si>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</si>
  <si>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</si>
  <si>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</si>
  <si>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</si>
  <si>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</si>
  <si>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</si>
  <si>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</si>
  <si>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</si>
  <si>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</si>
  <si>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</si>
  <si>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</si>
  <si>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</si>
  <si>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</si>
  <si>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</si>
  <si>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</si>
  <si>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</si>
  <si>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</si>
  <si>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</si>
  <si>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</si>
  <si>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</si>
  <si>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</si>
  <si>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</si>
  <si>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</si>
  <si>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</si>
  <si>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</si>
  <si>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</si>
  <si>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</si>
  <si>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</si>
  <si>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</si>
  <si>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</si>
  <si>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</si>
  <si>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</si>
  <si>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</si>
  <si>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</si>
  <si>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</si>
  <si>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</si>
  <si>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</si>
  <si>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</si>
  <si>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</si>
  <si>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</si>
  <si>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</si>
  <si>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</si>
  <si>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</si>
  <si>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</si>
  <si>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</si>
  <si>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</si>
  <si>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</si>
  <si>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</si>
  <si>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</si>
  <si>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</si>
  <si>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</si>
  <si>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</si>
  <si>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</si>
  <si>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</si>
  <si>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</si>
  <si>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</si>
  <si>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</si>
  <si>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</si>
  <si>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</si>
  <si>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</si>
  <si>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</si>
  <si>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</si>
  <si>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</si>
  <si>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</si>
  <si>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</si>
  <si>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</si>
  <si>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</si>
  <si>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</si>
  <si>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</si>
  <si>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</si>
  <si>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</si>
  <si>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</si>
  <si>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</si>
  <si>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</si>
  <si>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</si>
  <si>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</si>
  <si>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</si>
  <si>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</si>
  <si>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</si>
  <si>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</si>
  <si>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</si>
  <si>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</si>
  <si>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</si>
  <si>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</si>
  <si>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</si>
  <si>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</si>
  <si>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</si>
  <si>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</si>
  <si>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</si>
  <si>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</si>
  <si>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</si>
  <si>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</si>
  <si>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</si>
  <si>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</si>
  <si>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</si>
  <si>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</si>
  <si>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</si>
  <si>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</si>
  <si>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</si>
  <si>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</si>
  <si>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</si>
  <si>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</si>
  <si>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</si>
  <si>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</si>
  <si>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</si>
  <si>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</si>
  <si>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</si>
  <si>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</si>
  <si>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</si>
  <si>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</si>
  <si>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</si>
  <si>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</si>
  <si>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</si>
  <si>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</si>
  <si>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</si>
  <si>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</si>
  <si>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</si>
  <si>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</si>
  <si>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</si>
  <si>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</si>
  <si>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</si>
  <si>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</si>
  <si>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</si>
  <si>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</si>
  <si>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</si>
  <si>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</si>
  <si>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</si>
  <si>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</si>
  <si>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</si>
  <si>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</si>
  <si>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</si>
  <si>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</si>
  <si>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</si>
  <si>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</si>
  <si>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</si>
  <si>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</si>
  <si>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</si>
  <si>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</si>
  <si>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</si>
  <si>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</si>
  <si>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</si>
  <si>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</si>
  <si>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</si>
  <si>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</si>
  <si>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</si>
  <si>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</si>
  <si>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</si>
  <si>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</si>
  <si>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</si>
  <si>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</si>
  <si>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</si>
  <si>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</si>
  <si>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</si>
  <si>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</si>
  <si>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</si>
  <si>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</si>
  <si>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</si>
  <si>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</si>
  <si>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</si>
  <si>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</si>
  <si>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</si>
  <si>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</si>
  <si>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</si>
  <si>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</si>
  <si>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</si>
  <si>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</si>
  <si>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</si>
  <si>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</si>
  <si>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</si>
  <si>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</si>
  <si>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</si>
  <si>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</si>
  <si>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</si>
  <si>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</si>
  <si>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</si>
  <si>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</si>
  <si>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</si>
  <si>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</si>
  <si>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</si>
  <si>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</si>
  <si>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</si>
  <si>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</si>
  <si>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</si>
  <si>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</si>
  <si>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</si>
  <si>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</si>
  <si>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</si>
  <si>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</si>
  <si>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</si>
  <si>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</si>
  <si>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</si>
  <si>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</si>
  <si>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</si>
  <si>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</si>
  <si>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</si>
  <si>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</si>
  <si>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</si>
  <si>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</si>
  <si>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</si>
  <si>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</si>
  <si>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</si>
  <si>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</si>
  <si>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</si>
  <si>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</si>
  <si>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</si>
  <si>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</si>
  <si>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</si>
  <si>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</si>
  <si>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</si>
  <si>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</si>
  <si>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</si>
  <si>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</si>
  <si>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</si>
  <si>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</si>
  <si>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</si>
  <si>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</si>
  <si>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</si>
  <si>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</si>
  <si>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</si>
  <si>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</si>
  <si>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</si>
  <si>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</si>
  <si>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</si>
  <si>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</si>
  <si>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</si>
  <si>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</si>
  <si>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</si>
  <si>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</si>
  <si>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</si>
  <si>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</si>
  <si>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</si>
  <si>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</si>
  <si>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</si>
  <si>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</si>
  <si>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</si>
  <si>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</si>
  <si>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</si>
  <si>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</si>
  <si>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</si>
  <si>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</si>
  <si>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</si>
  <si>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</si>
  <si>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</si>
  <si>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</si>
  <si>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</si>
  <si>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</si>
  <si>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</si>
  <si>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</si>
  <si>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</si>
  <si>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</si>
  <si>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</si>
  <si>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</si>
  <si>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</si>
  <si>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</si>
  <si>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</si>
  <si>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</si>
  <si>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</si>
  <si>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</si>
  <si>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</si>
  <si>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</si>
  <si>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</si>
  <si>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</si>
  <si>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</si>
  <si>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</si>
  <si>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</si>
  <si>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</si>
  <si>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</si>
  <si>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</si>
  <si>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</si>
  <si>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</si>
  <si>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</si>
  <si>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</si>
  <si>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</si>
  <si>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</si>
  <si>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</si>
  <si>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</si>
  <si>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</si>
  <si>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</si>
  <si>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</si>
  <si>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</si>
  <si>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</si>
  <si>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</si>
  <si>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</si>
  <si>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</si>
  <si>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</si>
  <si>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</si>
  <si>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</si>
  <si>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</si>
  <si>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</si>
  <si>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</si>
  <si>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</si>
  <si>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</si>
  <si>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</si>
  <si>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</si>
  <si>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</si>
  <si>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</si>
  <si>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</si>
  <si>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</si>
  <si>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</si>
  <si>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</si>
  <si>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</si>
  <si>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</si>
  <si>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</si>
  <si>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</si>
  <si>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</si>
  <si>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</si>
  <si>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</si>
  <si>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</si>
  <si>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</si>
  <si>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</si>
  <si>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</si>
  <si>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</si>
  <si>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</si>
  <si>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</si>
  <si>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</si>
  <si>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</si>
  <si>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</si>
  <si>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</si>
  <si>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</si>
  <si>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</si>
  <si>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</si>
  <si>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</si>
  <si>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</si>
  <si>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</si>
  <si>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</si>
  <si>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</si>
  <si>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</si>
  <si>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</si>
  <si>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</si>
  <si>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</si>
  <si>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</si>
  <si>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</si>
  <si>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</si>
  <si>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</si>
  <si>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</si>
  <si>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</si>
  <si>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</si>
  <si>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</si>
  <si>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</si>
  <si>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</si>
  <si>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</si>
  <si>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</si>
  <si>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</si>
  <si>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</si>
  <si>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</si>
  <si>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</si>
  <si>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</si>
  <si>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</si>
  <si>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</si>
  <si>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</si>
  <si>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</si>
  <si>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</si>
  <si>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</si>
  <si>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</si>
  <si>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</si>
  <si>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</si>
  <si>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</si>
  <si>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</si>
  <si>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</si>
  <si>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</si>
  <si>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</si>
  <si>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</si>
  <si>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</si>
  <si>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</si>
  <si>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</si>
  <si>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</si>
  <si>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</si>
  <si>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</si>
  <si>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</si>
  <si>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</si>
  <si>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</si>
  <si>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</si>
  <si>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</si>
  <si>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</si>
  <si>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</si>
  <si>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</si>
  <si>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</si>
  <si>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</si>
  <si>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</si>
  <si>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</si>
  <si>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</si>
  <si>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</si>
  <si>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</si>
  <si>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</si>
  <si>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</si>
  <si>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</si>
  <si>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</si>
  <si>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</si>
  <si>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</si>
  <si>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</si>
  <si>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</si>
  <si>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</si>
  <si>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</si>
  <si>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</si>
  <si>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</si>
  <si>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</si>
  <si>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</si>
  <si>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</si>
  <si>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</si>
  <si>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</si>
  <si>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</si>
  <si>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</si>
  <si>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</si>
  <si>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</si>
  <si>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</si>
  <si>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</si>
  <si>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</si>
  <si>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</si>
  <si>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</si>
  <si>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</si>
  <si>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</si>
  <si>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</si>
  <si>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</si>
  <si>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</si>
  <si>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</si>
  <si>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</si>
  <si>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</si>
  <si>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</si>
  <si>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</si>
  <si>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</si>
  <si>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</si>
  <si>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</si>
  <si>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</si>
  <si>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</si>
  <si>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</si>
  <si>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</si>
  <si>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</si>
  <si>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</si>
  <si>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</si>
  <si>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</si>
  <si>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</si>
  <si>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</si>
  <si>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</si>
  <si>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</si>
  <si>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</si>
  <si>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</si>
  <si>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</si>
  <si>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</si>
  <si>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</si>
  <si>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</si>
  <si>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</si>
  <si>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</si>
  <si>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</si>
  <si>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</si>
  <si>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</si>
  <si>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</si>
  <si>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</si>
  <si>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</si>
  <si>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</si>
  <si>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</si>
  <si>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</si>
  <si>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</si>
  <si>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</si>
  <si>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</si>
  <si>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</si>
  <si>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</si>
  <si>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</si>
  <si>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</si>
  <si>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</si>
  <si>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</si>
  <si>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</si>
  <si>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</si>
  <si>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</si>
  <si>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</si>
  <si>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</si>
  <si>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</si>
  <si>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</si>
  <si>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</si>
  <si>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</si>
  <si>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</si>
  <si>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</si>
  <si>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</si>
  <si>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</si>
  <si>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</si>
  <si>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</si>
  <si>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</si>
  <si>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</si>
  <si>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</si>
  <si>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</si>
  <si>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</si>
  <si>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</si>
  <si>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</si>
  <si>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</si>
  <si>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</si>
  <si>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</si>
  <si>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</si>
  <si>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</si>
  <si>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</si>
  <si>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</si>
  <si>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</si>
  <si>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</si>
  <si>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</si>
  <si>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</si>
  <si>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</si>
  <si>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</si>
  <si>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</si>
  <si>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</si>
  <si>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</si>
  <si>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</si>
  <si>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</si>
  <si>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</si>
  <si>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</si>
  <si>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</si>
  <si>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</si>
  <si>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</si>
  <si>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</si>
  <si>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</si>
  <si>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</si>
  <si>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</si>
  <si>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</si>
  <si>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</si>
  <si>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</si>
  <si>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</si>
  <si>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</si>
  <si>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</si>
  <si>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</si>
  <si>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</si>
  <si>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</si>
  <si>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</si>
  <si>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</si>
  <si>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</si>
  <si>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</si>
  <si>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</si>
  <si>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</si>
  <si>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</si>
  <si>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</si>
  <si>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</si>
  <si>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</si>
  <si>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</si>
  <si>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</si>
  <si>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</si>
  <si>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</si>
  <si>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</si>
  <si>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</si>
  <si>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</si>
  <si>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</si>
  <si>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</si>
  <si>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</si>
  <si>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</si>
  <si>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</si>
  <si>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</si>
  <si>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</si>
  <si>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</si>
  <si>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</si>
  <si>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</si>
  <si>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</si>
  <si>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</si>
  <si>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</si>
  <si>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</si>
  <si>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</si>
  <si>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</si>
  <si>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</si>
  <si>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</si>
  <si>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</si>
  <si>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</si>
  <si>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</si>
  <si>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</si>
  <si>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</si>
  <si>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</si>
  <si>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</si>
  <si>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</si>
  <si>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</si>
  <si>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</si>
  <si>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</si>
  <si>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</si>
  <si>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</si>
  <si>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</si>
  <si>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</si>
  <si>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</si>
  <si>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</si>
  <si>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</si>
  <si>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</si>
  <si>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</si>
  <si>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</si>
  <si>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</si>
  <si>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</si>
  <si>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</si>
  <si>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</si>
  <si>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</si>
  <si>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</si>
  <si>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</si>
  <si>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</si>
  <si>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</si>
  <si>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</si>
  <si>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</si>
  <si>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</si>
  <si>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</si>
  <si>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</si>
  <si>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</si>
  <si>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</si>
  <si>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</si>
  <si>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</si>
  <si>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</si>
  <si>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</si>
  <si>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</si>
  <si>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</si>
  <si>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</si>
  <si>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</si>
  <si>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</si>
  <si>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</si>
  <si>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</si>
  <si>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</si>
  <si>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</si>
  <si>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</si>
  <si>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</si>
  <si>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</si>
  <si>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</si>
  <si>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</si>
  <si>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</si>
  <si>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</si>
  <si>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</si>
  <si>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</si>
  <si>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</si>
  <si>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</si>
  <si>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</si>
  <si>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</si>
  <si>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</si>
  <si>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</si>
  <si>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</si>
  <si>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</si>
  <si>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</si>
  <si>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</si>
  <si>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</si>
  <si>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</si>
  <si>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</si>
  <si>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</si>
  <si>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</si>
  <si>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</si>
  <si>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</si>
  <si>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</si>
  <si>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</si>
  <si>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</si>
  <si>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</si>
  <si>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</si>
  <si>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</si>
  <si>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</si>
  <si>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</si>
  <si>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</si>
  <si>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</si>
  <si>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</si>
  <si>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</si>
  <si>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</si>
  <si>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</si>
  <si>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</si>
  <si>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</si>
  <si>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</si>
  <si>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</si>
  <si>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</si>
  <si>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</si>
  <si>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</si>
  <si>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</si>
  <si>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</si>
  <si>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</si>
  <si>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</si>
  <si>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</si>
  <si>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</si>
  <si>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</si>
  <si>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</si>
  <si>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</si>
  <si>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</si>
  <si>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</si>
  <si>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</si>
  <si>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</si>
  <si>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</si>
  <si>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</si>
  <si>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</si>
  <si>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</si>
  <si>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</si>
  <si>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</si>
  <si>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</si>
  <si>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</si>
  <si>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</si>
  <si>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</si>
  <si>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</si>
  <si>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</si>
  <si>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</si>
  <si>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</si>
  <si>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</si>
  <si>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</si>
  <si>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</si>
  <si>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</si>
  <si>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</si>
  <si>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</si>
  <si>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</si>
  <si>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</si>
  <si>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</si>
  <si>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</si>
  <si>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</si>
  <si>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</si>
  <si>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</si>
  <si>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</si>
  <si>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</si>
  <si>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</si>
  <si>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</si>
  <si>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</si>
  <si>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</si>
  <si>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</si>
  <si>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</si>
  <si>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</si>
  <si>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</si>
  <si>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</si>
  <si>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</si>
  <si>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</si>
  <si>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</si>
  <si>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</si>
  <si>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</si>
  <si>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</si>
  <si>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</si>
  <si>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</si>
  <si>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</si>
  <si>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</si>
  <si>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</si>
  <si>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</si>
  <si>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</si>
  <si>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</si>
  <si>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</si>
  <si>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</si>
  <si>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</si>
  <si>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</si>
  <si>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</si>
  <si>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</si>
  <si>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</si>
  <si>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</si>
  <si>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</si>
  <si>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</si>
  <si>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</si>
  <si>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</si>
  <si>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</si>
  <si>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</si>
  <si>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</si>
  <si>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</si>
  <si>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</si>
  <si>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</si>
  <si>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</si>
  <si>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</si>
  <si>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</si>
  <si>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</si>
  <si>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</si>
  <si>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</si>
  <si>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</si>
  <si>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</si>
  <si>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</si>
  <si>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</si>
  <si>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</si>
  <si>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</si>
  <si>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</si>
  <si>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</si>
  <si>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</si>
  <si>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</si>
  <si>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</si>
  <si>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</si>
  <si>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</si>
  <si>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</si>
  <si>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</si>
  <si>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</si>
  <si>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</si>
  <si>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</si>
  <si>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</si>
  <si>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</si>
  <si>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</si>
  <si>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</si>
  <si>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</si>
  <si>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</si>
  <si>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</si>
  <si>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</si>
  <si>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</si>
  <si>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</si>
  <si>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</si>
  <si>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</si>
  <si>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</si>
  <si>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</si>
  <si>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</si>
  <si>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</si>
  <si>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</si>
  <si>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</si>
  <si>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</si>
  <si>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</si>
  <si>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</si>
  <si>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</si>
  <si>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</si>
  <si>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</si>
  <si>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</si>
  <si>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</si>
  <si>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</si>
  <si>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</si>
  <si>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</si>
  <si>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</si>
  <si>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</si>
  <si>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</si>
  <si>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</si>
  <si>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</si>
  <si>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</si>
  <si>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</si>
  <si>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</si>
  <si>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</si>
  <si>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</si>
  <si>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</si>
  <si>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</si>
  <si>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</si>
  <si>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</si>
  <si>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</si>
  <si>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</si>
  <si>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</si>
  <si>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</si>
  <si>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</si>
  <si>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</si>
  <si>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</si>
  <si>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</si>
  <si>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</si>
  <si>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</si>
  <si>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</si>
  <si>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</si>
  <si>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</si>
  <si>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</si>
  <si>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</si>
  <si>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</si>
  <si>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</si>
  <si>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</si>
  <si>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</si>
  <si>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</si>
  <si>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</si>
  <si>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</si>
  <si>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</si>
  <si>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</si>
  <si>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</si>
  <si>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</si>
  <si>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</si>
  <si>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</si>
  <si>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</si>
  <si>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</si>
  <si>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</si>
  <si>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</si>
  <si>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</si>
  <si>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</si>
  <si>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</si>
  <si>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</si>
  <si>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</si>
  <si>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</si>
  <si>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</si>
  <si>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</si>
  <si>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</si>
  <si>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</si>
  <si>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</si>
  <si>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</si>
  <si>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</si>
  <si>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</si>
  <si>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</si>
  <si>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</si>
  <si>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</si>
  <si>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</si>
  <si>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</si>
  <si>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</si>
  <si>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</si>
  <si>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</si>
  <si>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</si>
  <si>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</si>
  <si>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</si>
  <si>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</si>
  <si>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</si>
  <si>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</si>
  <si>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</si>
  <si>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</si>
  <si>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</si>
  <si>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</si>
  <si>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</si>
  <si>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</si>
  <si>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</si>
  <si>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</si>
  <si>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</si>
  <si>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</si>
  <si>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</si>
  <si>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</si>
  <si>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</si>
  <si>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</si>
  <si>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</si>
  <si>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</si>
  <si>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</si>
  <si>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</si>
  <si>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</si>
  <si>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</si>
  <si>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</si>
  <si>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</si>
  <si>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</si>
  <si>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</si>
  <si>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</si>
  <si>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</si>
  <si>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</si>
  <si>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</si>
  <si>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</si>
  <si>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</si>
  <si>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</si>
  <si>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</si>
  <si>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リサイクル及びスクラップ資源
Recycled and Scrap Sources</t>
    <rPh sb="12" eb="14">
      <t>しげん</t>
    </rPh>
    <phoneticPr fontId="82" type="noConversion"/>
  </si>
  <si>
    <t>責任ある保証プロセス (RMAP)</t>
    <rPh sb="0" eb="2">
      <t>せきにん</t>
    </rPh>
    <rPh sb="4" eb="6">
      <t>ほしょう</t>
    </rPh>
    <phoneticPr fontId="82" type="noConversion"/>
  </si>
  <si>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</si>
  <si>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</si>
  <si>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</si>
  <si>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</si>
  <si>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</si>
  <si>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</si>
  <si>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</si>
  <si>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</si>
  <si>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</si>
  <si>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</si>
  <si>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</si>
  <si>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</si>
  <si>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</si>
  <si>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</si>
  <si>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2" type="noConversion"/>
  </si>
  <si>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</si>
  <si>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</si>
  <si>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</si>
  <si>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</si>
  <si>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</si>
  <si>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</si>
  <si>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</si>
  <si>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</si>
  <si>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</si>
  <si>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</si>
  <si>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</si>
  <si>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</si>
  <si>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</si>
  <si>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</si>
  <si>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</si>
  <si>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</si>
  <si>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</si>
  <si>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</si>
  <si>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</si>
  <si>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</si>
  <si>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</si>
  <si>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</si>
  <si>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</si>
  <si>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</si>
  <si>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</si>
  <si>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</si>
  <si>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</si>
  <si>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</si>
  <si>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</si>
  <si>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</si>
  <si>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</si>
  <si>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</si>
  <si>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</si>
  <si>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</si>
  <si>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</si>
  <si>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</si>
  <si>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</si>
  <si>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</si>
  <si>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</si>
  <si>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</si>
  <si>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</si>
  <si>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</si>
  <si>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</si>
  <si>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</si>
  <si>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</si>
  <si>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</si>
  <si>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</si>
  <si>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</si>
  <si>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</si>
  <si>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</si>
  <si>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</si>
  <si>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</si>
  <si>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</si>
  <si>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</si>
  <si>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</si>
  <si>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</si>
  <si>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</si>
  <si>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</si>
  <si>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</si>
  <si>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</si>
  <si>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</si>
  <si>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</si>
  <si>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</si>
  <si>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</si>
  <si>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</si>
  <si>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</si>
  <si>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</si>
  <si>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</si>
  <si>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</si>
  <si>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</si>
  <si>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</si>
  <si>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</si>
  <si>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</si>
  <si>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</si>
  <si>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</si>
  <si>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</si>
  <si>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</si>
  <si>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</si>
  <si>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</si>
  <si>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</si>
  <si>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</si>
  <si>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</si>
  <si>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</si>
  <si>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</si>
  <si>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</si>
  <si>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</si>
  <si>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</si>
  <si>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</si>
  <si>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</si>
  <si>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</si>
  <si>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</si>
  <si>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</si>
  <si>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</si>
  <si>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</si>
  <si>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</si>
  <si>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</si>
  <si>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</si>
  <si>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</si>
  <si>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</si>
  <si>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</si>
  <si>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</si>
  <si>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</si>
  <si>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</si>
  <si>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</si>
  <si>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</si>
  <si>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</si>
  <si>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</si>
  <si>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</si>
  <si>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</si>
  <si>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</si>
  <si>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</si>
  <si>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</si>
  <si>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</si>
  <si>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</si>
  <si>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</si>
  <si>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</si>
  <si>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</si>
  <si>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</si>
  <si>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</si>
  <si>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</si>
  <si>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</si>
  <si>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</si>
  <si>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</si>
  <si>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</si>
  <si>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</si>
  <si>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</si>
  <si>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</si>
  <si>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</si>
  <si>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</si>
  <si>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</si>
  <si>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</si>
  <si>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</si>
  <si>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</si>
  <si>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</si>
  <si>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</si>
  <si>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</si>
  <si>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</si>
  <si>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</si>
  <si>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</si>
  <si>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</si>
  <si>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</si>
  <si>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</si>
  <si>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</si>
  <si>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</si>
  <si>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</si>
  <si>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</si>
  <si>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</si>
  <si>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</si>
  <si>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</si>
  <si>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</si>
  <si>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</si>
  <si>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</si>
  <si>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</si>
  <si>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</si>
  <si>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</si>
  <si>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</si>
  <si>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</si>
  <si>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</si>
  <si>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</si>
  <si>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</si>
  <si>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</si>
  <si>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</si>
  <si>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</si>
  <si>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</si>
  <si>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</si>
  <si>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</si>
  <si>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</si>
  <si>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</si>
  <si>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</si>
  <si>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</si>
  <si>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</si>
  <si>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</si>
  <si>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</si>
  <si>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</si>
  <si>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</si>
  <si>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</si>
  <si>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</si>
  <si>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</si>
  <si>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</si>
  <si>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</si>
  <si>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</si>
  <si>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</si>
  <si>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</si>
  <si>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</si>
  <si>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</si>
  <si>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</si>
  <si>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</si>
  <si>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</si>
  <si>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</si>
  <si>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</si>
  <si>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</si>
  <si>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</si>
  <si>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</si>
  <si>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</si>
  <si>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</si>
  <si>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</si>
  <si>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</si>
  <si>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</si>
  <si>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</si>
  <si>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</si>
  <si>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</si>
  <si>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</si>
  <si>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</si>
  <si>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</si>
  <si>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</si>
  <si>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</si>
  <si>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</si>
  <si>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</si>
  <si>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</si>
  <si>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</si>
  <si>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</si>
  <si>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</si>
  <si>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</si>
  <si>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</si>
  <si>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</si>
  <si>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</si>
  <si>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</si>
  <si>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</si>
  <si>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</si>
  <si>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</si>
  <si>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</si>
  <si>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</si>
  <si>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</si>
  <si>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</si>
  <si>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</si>
  <si>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</si>
  <si>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</si>
  <si>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</si>
  <si>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</si>
  <si>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</si>
  <si>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</si>
  <si>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</si>
  <si>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</si>
  <si>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</si>
  <si>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</si>
  <si>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</si>
  <si>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</si>
  <si>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</si>
  <si>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</si>
  <si>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</si>
  <si>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</si>
  <si>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</si>
  <si>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</si>
  <si>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</si>
  <si>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</si>
  <si>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</si>
  <si>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</si>
  <si>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</si>
  <si>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</si>
  <si>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</si>
  <si>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</si>
  <si>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</si>
  <si>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</si>
  <si>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</si>
  <si>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</si>
  <si>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</si>
  <si>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</si>
  <si>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</si>
  <si>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</si>
  <si>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</si>
  <si>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</si>
  <si>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</si>
  <si>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</si>
  <si>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</si>
  <si>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</si>
  <si>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</si>
  <si>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</si>
  <si>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</si>
  <si>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</si>
  <si>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</si>
  <si>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</si>
  <si>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4"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</si>
  <si>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</si>
  <si>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</si>
  <si>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</si>
  <si>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</si>
  <si>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</si>
  <si>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</si>
  <si>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</si>
  <si>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</si>
  <si>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</si>
  <si>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</si>
  <si>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</si>
  <si>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</si>
  <si>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</si>
  <si>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</si>
  <si>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</si>
  <si>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</si>
  <si>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</si>
  <si>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</si>
  <si>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</si>
  <si>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</si>
  <si>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</si>
  <si>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</si>
  <si>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</si>
  <si>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</si>
  <si>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</si>
  <si>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</si>
  <si>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</si>
  <si>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</si>
  <si>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</si>
  <si>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</si>
  <si>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</si>
  <si>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</si>
  <si>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</si>
  <si>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</si>
  <si>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</si>
  <si>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</si>
  <si>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</si>
  <si>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</si>
  <si>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</si>
  <si>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</si>
  <si>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</si>
  <si>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</si>
  <si>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</si>
  <si>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</si>
  <si>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</si>
  <si>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</si>
  <si>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</si>
  <si>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</si>
  <si>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</si>
  <si>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</si>
  <si>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</si>
  <si>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</si>
  <si>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</si>
  <si>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</si>
  <si>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</si>
  <si>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</si>
  <si>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</si>
  <si>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</si>
  <si>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</si>
  <si>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</si>
  <si>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</si>
  <si>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</si>
  <si>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</si>
  <si>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</si>
  <si>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</si>
  <si>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</si>
  <si>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</si>
  <si>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</si>
  <si>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</si>
  <si>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</si>
  <si>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</si>
  <si>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</si>
  <si>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</si>
  <si>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</si>
  <si>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</si>
  <si>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</si>
  <si>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</si>
  <si>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</si>
  <si>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</si>
  <si>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</si>
  <si>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</si>
  <si>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</si>
  <si>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</si>
  <si>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</si>
  <si>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</si>
  <si>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</si>
  <si>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</si>
  <si>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</si>
  <si>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</si>
  <si>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</si>
  <si>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</si>
  <si>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</si>
  <si>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</si>
  <si>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</si>
  <si>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</si>
  <si>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</si>
  <si>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</si>
  <si>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</si>
  <si>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</si>
  <si>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</si>
  <si>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</si>
  <si>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</si>
  <si>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</si>
  <si>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</si>
  <si>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</si>
  <si>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</si>
  <si>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</si>
  <si>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</si>
  <si>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</si>
  <si>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</si>
  <si>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</si>
  <si>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</si>
  <si>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</si>
  <si>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</si>
  <si>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</si>
  <si>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</si>
  <si>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</si>
  <si>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</si>
  <si>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</si>
  <si>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</si>
  <si>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</si>
  <si>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</si>
  <si>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</si>
  <si>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</si>
  <si>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</si>
  <si>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</si>
  <si>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</si>
  <si>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</si>
  <si>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</si>
  <si>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</si>
  <si>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</si>
  <si>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</si>
  <si>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</si>
  <si>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</si>
  <si>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</si>
  <si>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</si>
  <si>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</si>
  <si>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</si>
  <si>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</si>
  <si>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</si>
  <si>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</si>
  <si>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</si>
  <si>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</si>
  <si>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</si>
  <si>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</si>
  <si>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</si>
  <si>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</si>
  <si>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</si>
  <si>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</si>
  <si>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</si>
  <si>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</si>
  <si>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</si>
  <si>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</si>
  <si>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</si>
  <si>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</si>
  <si>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</si>
  <si>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</si>
  <si>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</si>
  <si>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</si>
  <si>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</si>
  <si>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</si>
  <si>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</si>
  <si>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</si>
  <si>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</si>
  <si>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</si>
  <si>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</si>
  <si>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</si>
  <si>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</si>
  <si>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</si>
  <si>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</si>
  <si>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</si>
  <si>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</si>
  <si>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</si>
  <si>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</si>
  <si>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</si>
  <si>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</si>
  <si>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</si>
  <si>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</si>
  <si>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</si>
  <si>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</si>
  <si>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</si>
  <si>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</si>
  <si>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</si>
  <si>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</si>
  <si>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</si>
  <si>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</si>
  <si>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</si>
  <si>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</si>
  <si>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</si>
  <si>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</si>
  <si>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</si>
  <si>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</si>
  <si>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</si>
  <si>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</si>
  <si>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</si>
  <si>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</si>
  <si>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</si>
  <si>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</si>
  <si>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</si>
  <si>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</si>
  <si>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</si>
  <si>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</si>
  <si>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</si>
  <si>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</si>
  <si>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</si>
  <si>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</si>
  <si>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</si>
  <si>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</si>
  <si>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</si>
  <si>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</si>
  <si>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</si>
  <si>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</si>
  <si>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</si>
  <si>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</si>
  <si>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</si>
  <si>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</si>
  <si>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</si>
  <si>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</si>
  <si>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</si>
  <si>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</si>
  <si>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</si>
  <si>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</si>
  <si>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</si>
  <si>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</si>
  <si>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</si>
  <si>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</si>
  <si>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</si>
  <si>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</si>
  <si>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</si>
  <si>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</si>
  <si>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</si>
  <si>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</si>
  <si>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</si>
  <si>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</si>
  <si>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</si>
  <si>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</si>
  <si>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</si>
  <si>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</si>
  <si>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</si>
  <si>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</si>
  <si>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</si>
  <si>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</si>
  <si>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</si>
  <si>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</si>
  <si>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</si>
  <si>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</si>
  <si>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</si>
  <si>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</si>
  <si>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</si>
  <si>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</si>
  <si>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</si>
  <si>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</si>
  <si>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</si>
  <si>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</si>
  <si>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</si>
  <si>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</si>
  <si>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</si>
  <si>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</si>
  <si>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</si>
  <si>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</si>
  <si>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</si>
  <si>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</si>
  <si>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</si>
  <si>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</si>
  <si>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</si>
  <si>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</si>
  <si>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</si>
  <si>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</si>
  <si>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</si>
  <si>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</si>
  <si>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</si>
  <si>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</si>
  <si>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</si>
  <si>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</si>
  <si>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</si>
  <si>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</si>
  <si>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</si>
  <si>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</si>
  <si>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</si>
  <si>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</si>
  <si>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</si>
  <si>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</si>
  <si>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</si>
  <si>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</si>
  <si>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</si>
  <si>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</si>
  <si>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</si>
  <si>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</si>
  <si>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</si>
  <si>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</si>
  <si>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</si>
  <si>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</si>
  <si>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</si>
  <si>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</si>
  <si>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</si>
  <si>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</si>
  <si>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</si>
  <si>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</si>
  <si>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</si>
  <si>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</si>
  <si>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</si>
  <si>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</si>
  <si>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</si>
  <si>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</si>
  <si>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</si>
  <si>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</si>
  <si>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</si>
  <si>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</si>
  <si>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</si>
  <si>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</si>
  <si>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</si>
  <si>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</si>
  <si>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</si>
  <si>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</si>
  <si>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</si>
  <si>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</si>
  <si>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</si>
  <si>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</si>
  <si>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</si>
  <si>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</si>
  <si>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</si>
  <si>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</si>
  <si>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</si>
  <si>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</si>
  <si>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</si>
  <si>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</si>
  <si>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</si>
  <si>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</si>
  <si>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</si>
  <si>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</si>
  <si>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</si>
  <si>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</si>
  <si>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</si>
  <si>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</si>
  <si>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</si>
  <si>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</si>
  <si>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</si>
  <si>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</si>
  <si>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</si>
  <si>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</si>
  <si>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</si>
  <si>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</si>
  <si>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</si>
  <si>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</si>
  <si>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</si>
  <si>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</si>
  <si>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</si>
  <si>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</si>
  <si>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</si>
  <si>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</si>
  <si>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</si>
  <si>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</si>
  <si>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</si>
  <si>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</si>
  <si>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</si>
  <si>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</si>
  <si>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</si>
  <si>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</si>
  <si>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</si>
  <si>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</si>
  <si>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</si>
  <si>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</si>
  <si>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</si>
  <si>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</si>
  <si>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</si>
  <si>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</si>
  <si>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</si>
  <si>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</si>
  <si>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</si>
  <si>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</si>
  <si>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</si>
  <si>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</si>
  <si>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</si>
  <si>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</si>
  <si>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</si>
  <si>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</si>
  <si>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</si>
  <si>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</si>
  <si>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</si>
  <si>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</si>
  <si>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</si>
  <si>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</si>
  <si>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</si>
  <si>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</si>
  <si>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</si>
  <si>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</si>
  <si>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</si>
  <si>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</si>
  <si>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</si>
  <si>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</si>
  <si>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</si>
  <si>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</si>
  <si>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</si>
  <si>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</si>
  <si>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</si>
  <si>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</si>
  <si>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</si>
  <si>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</si>
  <si>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</si>
  <si>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</si>
  <si>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</si>
  <si>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</si>
  <si>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</si>
  <si>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</si>
  <si>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</si>
  <si>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</si>
  <si>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</si>
  <si>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</si>
  <si>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</si>
  <si>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</si>
  <si>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</si>
  <si>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</si>
  <si>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</si>
  <si>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</si>
  <si>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rPr>
      <t>网站：</t>
    </r>
    <r>
      <rPr>
        <sz val="11"/>
        <rFont val="Verdana"/>
        <family val="2"/>
      </rPr>
      <t>(http://www.responsiblemineralsinitiative.org/)</t>
    </r>
  </si>
  <si>
    <r>
      <rPr>
        <sz val="11"/>
        <color rgb="FF000000"/>
        <rFont val="SimSun"/>
      </rPr>
      <t>此钴报告模板 (</t>
    </r>
    <r>
      <rPr>
        <sz val="11"/>
        <color rgb="FF000000"/>
        <rFont val="Verdana"/>
        <family val="2"/>
      </rPr>
      <t>CRT</t>
    </r>
    <r>
      <rPr>
        <sz val="11"/>
        <color rgb="FF000000"/>
        <rFont val="SimSun"/>
      </rPr>
      <t xml:space="preserve">) 是 </t>
    </r>
    <r>
      <rPr>
        <sz val="11"/>
        <color rgb="FFFF0000"/>
        <rFont val="Verdana"/>
        <family val="2"/>
      </rPr>
      <t>Responsible Minerals Initiative®</t>
    </r>
    <r>
      <rPr>
        <sz val="11"/>
        <color rgb="FFFF0000"/>
        <rFont val="SimSun"/>
      </rPr>
      <t>（负责任矿物计划</t>
    </r>
    <r>
      <rPr>
        <sz val="11"/>
        <color rgb="FFFF0000"/>
        <rFont val="Verdana"/>
        <family val="2"/>
      </rPr>
      <t xml:space="preserve">® (RMI®) </t>
    </r>
    <r>
      <rPr>
        <sz val="11"/>
        <color rgb="FF000000"/>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rPr>
      <t xml:space="preserve"> 执行尽职调查。
该模板还促进辨识新的冶炼厂和精炼厂</t>
    </r>
    <r>
      <rPr>
        <sz val="11"/>
        <color rgb="FFFF0000"/>
        <rFont val="SimSun"/>
      </rPr>
      <t>以通过负责任矿物审验流程对这些厂家进行潜在的审核</t>
    </r>
    <r>
      <rPr>
        <sz val="11"/>
        <color rgb="FF000000"/>
        <rFont val="SimSun"/>
      </rPr>
      <t xml:space="preserve">。
</t>
    </r>
    <r>
      <rPr>
        <sz val="11"/>
        <color rgb="FF000000"/>
        <rFont val="Verdana"/>
        <family val="2"/>
      </rPr>
      <t xml:space="preserve">CRT </t>
    </r>
    <r>
      <rPr>
        <sz val="11"/>
        <color rgb="FF000000"/>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</si>
  <si>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</si>
  <si>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</si>
  <si>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color rgb="FF000000"/>
        <rFont val="Verdana"/>
        <family val="2"/>
      </rPr>
      <t xml:space="preserve">1. </t>
    </r>
    <r>
      <rPr>
        <sz val="11"/>
        <color rgb="FF000000"/>
        <rFont val="SimSun"/>
      </rPr>
      <t>插入贵公司的法定名称。请不要使用缩写。
在此字段中，您可以选择添加其他商业名称、营业名称等。</t>
    </r>
    <r>
      <rPr>
        <sz val="11"/>
        <color rgb="FFFF0000"/>
        <rFont val="SimSun"/>
      </rPr>
      <t>此栏必须填写。</t>
    </r>
  </si>
  <si>
    <r>
      <rPr>
        <sz val="11"/>
        <color rgb="FF000000"/>
        <rFont val="Verdana"/>
        <family val="2"/>
      </rPr>
      <t>2.</t>
    </r>
    <r>
      <rPr>
        <sz val="11"/>
        <color rgb="FF000000"/>
        <rFont val="SimSun"/>
      </rPr>
      <t xml:space="preserve"> 选择贵公司的申报范围。范围的选项为：
</t>
    </r>
    <r>
      <rPr>
        <sz val="11"/>
        <color rgb="FF000000"/>
        <rFont val="Verdana"/>
        <family val="2"/>
      </rPr>
      <t>A.</t>
    </r>
    <r>
      <rPr>
        <sz val="11"/>
        <color rgb="FF000000"/>
        <rFont val="SimSun"/>
      </rPr>
      <t xml:space="preserve"> 全公司
</t>
    </r>
    <r>
      <rPr>
        <sz val="11"/>
        <color rgb="FF000000"/>
        <rFont val="Verdana"/>
        <family val="2"/>
      </rPr>
      <t>B.</t>
    </r>
    <r>
      <rPr>
        <sz val="11"/>
        <color rgb="FF000000"/>
        <rFont val="SimSun"/>
      </rPr>
      <t xml:space="preserve"> 产品</t>
    </r>
    <r>
      <rPr>
        <sz val="11"/>
        <color rgb="FFFF0000"/>
        <rFont val="SimSun"/>
      </rPr>
      <t>（或产品清单）</t>
    </r>
    <r>
      <rPr>
        <sz val="11"/>
        <color rgb="FF000000"/>
        <rFont val="SimSun"/>
      </rPr>
      <t xml:space="preserve">
</t>
    </r>
    <r>
      <rPr>
        <sz val="11"/>
        <color rgb="FF000000"/>
        <rFont val="Verdana"/>
        <family val="2"/>
      </rPr>
      <t xml:space="preserve">C. </t>
    </r>
    <r>
      <rPr>
        <sz val="11"/>
        <color rgb="FF000000"/>
        <rFont val="SimSun"/>
      </rPr>
      <t>自定义 
如果选择范围为“全公司”，申报包括该公司的全部产品或由其母公司生产的全部产品物质。如果用户从公司层面报告</t>
    </r>
    <r>
      <rPr>
        <b/>
        <sz val="11"/>
        <color rgb="FF000000"/>
        <rFont val="SimSun"/>
      </rPr>
      <t>钴</t>
    </r>
    <r>
      <rPr>
        <sz val="11"/>
        <color rgb="FF000000"/>
        <rFont val="SimSun"/>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rPr>
      <t xml:space="preserve"> 列中列出此申报范围涵盖的
产品的制造商产品序号。可以选择是否在“产品清单”工作表的 </t>
    </r>
    <r>
      <rPr>
        <sz val="11"/>
        <color rgb="FF000000"/>
        <rFont val="Verdana"/>
        <family val="2"/>
      </rPr>
      <t>C</t>
    </r>
    <r>
      <rPr>
        <sz val="11"/>
        <color rgb="FF000000"/>
        <rFont val="SimSun"/>
      </rPr>
      <t xml:space="preserve"> 列中列出制造商产品名称。
如果选择范围为“自定义”，用户必须描述</t>
    </r>
    <r>
      <rPr>
        <b/>
        <sz val="11"/>
        <color rgb="FF000000"/>
        <rFont val="SimSun"/>
      </rPr>
      <t>钴</t>
    </r>
    <r>
      <rPr>
        <sz val="11"/>
        <color rgb="FF000000"/>
        <rFont val="SimSun"/>
      </rPr>
      <t xml:space="preserve">披露适用的范围。该分类的范围应当由供应商在文本字段中定义，并且易于被客户或文档的接收人理解。举个例子，公司可以提供阐明信息的链接。
</t>
    </r>
    <r>
      <rPr>
        <sz val="11"/>
        <color rgb="FFFF0000"/>
        <rFont val="SimSun"/>
      </rPr>
      <t>此栏必须填写。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</si>
  <si>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</si>
  <si>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</si>
  <si>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</si>
  <si>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color rgb="FF000000"/>
        <rFont val="Verdana"/>
        <family val="2"/>
      </rPr>
      <t>6.</t>
    </r>
    <r>
      <rPr>
        <sz val="11"/>
        <color rgb="FF000000"/>
        <rFont val="SimSun"/>
      </rPr>
      <t xml:space="preserve"> 插入与申报信息内容相关的联系人姓名。
</t>
    </r>
    <r>
      <rPr>
        <sz val="11"/>
        <color rgb="FFFF0000"/>
        <rFont val="SimSun"/>
      </rPr>
      <t>此栏必须填写。</t>
    </r>
  </si>
  <si>
    <r>
      <rPr>
        <sz val="11"/>
        <color rgb="FF000000"/>
        <rFont val="Verdana"/>
        <family val="2"/>
      </rPr>
      <t xml:space="preserve">7. </t>
    </r>
    <r>
      <rPr>
        <sz val="11"/>
        <color rgb="FF000000"/>
        <rFont val="SimSun"/>
      </rPr>
      <t xml:space="preserve">插入联系人的电子邮件地址。
留空字段可能会导致表格运行出错。
</t>
    </r>
    <r>
      <rPr>
        <sz val="11"/>
        <color rgb="FFFF0000"/>
        <rFont val="SimSun"/>
      </rPr>
      <t>此栏必须填写。</t>
    </r>
  </si>
  <si>
    <r>
      <rPr>
        <sz val="11"/>
        <color rgb="FF000000"/>
        <rFont val="Verdana"/>
        <family val="2"/>
      </rPr>
      <t xml:space="preserve">8. </t>
    </r>
    <r>
      <rPr>
        <sz val="11"/>
        <color rgb="FF000000"/>
        <rFont val="SimSun"/>
      </rPr>
      <t>插入联系人的电话号码。</t>
    </r>
    <r>
      <rPr>
        <sz val="11"/>
        <color rgb="FFFF0000"/>
        <rFont val="SimSun"/>
      </rPr>
      <t>此栏必须填写。</t>
    </r>
  </si>
  <si>
    <r>
      <rPr>
        <sz val="11"/>
        <color rgb="FF000000"/>
        <rFont val="Verdana"/>
        <family val="2"/>
      </rPr>
      <t>9.</t>
    </r>
    <r>
      <rPr>
        <sz val="11"/>
        <color rgb="FF000000"/>
        <rFont val="SimSun"/>
      </rPr>
      <t xml:space="preserve"> 插入负责申报信息内容的人的姓名。
授权人可能是另一人而非联系人。使用“相
同”字眼或类似认定以提供授权人的姓名是不正确的。</t>
    </r>
    <r>
      <rPr>
        <sz val="11"/>
        <color rgb="FFFF0000"/>
        <rFont val="SimSun"/>
      </rPr>
      <t>此栏必须填写。</t>
    </r>
  </si>
  <si>
    <r>
      <rPr>
        <sz val="11"/>
        <color rgb="FF000000"/>
        <rFont val="Verdana"/>
        <family val="2"/>
      </rPr>
      <t>10.</t>
    </r>
    <r>
      <rPr>
        <sz val="11"/>
        <color rgb="FF000000"/>
        <rFont val="SimSun"/>
      </rPr>
      <t xml:space="preserve"> 插入授权人的职衔。</t>
    </r>
    <r>
      <rPr>
        <sz val="11"/>
        <color rgb="FFFF0000"/>
        <rFont val="SimSun"/>
      </rPr>
      <t>此栏必须填写。</t>
    </r>
  </si>
  <si>
    <r>
      <rPr>
        <sz val="11"/>
        <color rgb="FF000000"/>
        <rFont val="Verdana"/>
        <family val="2"/>
      </rPr>
      <t>11.</t>
    </r>
    <r>
      <rPr>
        <sz val="11"/>
        <color rgb="FF000000"/>
        <rFont val="SimSun"/>
      </rPr>
      <t xml:space="preserve"> 插入授权人的电子邮件地址。
如果电子邮件地址不可用，说明“不可用”或“</t>
    </r>
    <r>
      <rPr>
        <sz val="11"/>
        <color rgb="FF000000"/>
        <rFont val="Verdana"/>
        <family val="2"/>
      </rPr>
      <t>n/a</t>
    </r>
    <r>
      <rPr>
        <sz val="11"/>
        <color rgb="FF000000"/>
        <rFont val="SimSun"/>
      </rPr>
      <t>”。空白字段可能导致表格填写错误。</t>
    </r>
    <r>
      <rPr>
        <sz val="11"/>
        <color rgb="FFFF0000"/>
        <rFont val="SimSun"/>
      </rPr>
      <t>此栏必须填写。</t>
    </r>
  </si>
  <si>
    <r>
      <rPr>
        <sz val="11"/>
        <color rgb="FF000000"/>
        <rFont val="Verdana"/>
        <family val="2"/>
      </rPr>
      <t>12.</t>
    </r>
    <r>
      <rPr>
        <sz val="11"/>
        <color rgb="FF000000"/>
        <rFont val="SimSun"/>
      </rPr>
      <t xml:space="preserve"> 插入授权人的电话号码。</t>
    </r>
    <r>
      <rPr>
        <sz val="11"/>
        <color rgb="FFFF0000"/>
        <rFont val="SimSun"/>
      </rPr>
      <t>此栏必须填写。</t>
    </r>
  </si>
  <si>
    <r>
      <rPr>
        <sz val="11"/>
        <color rgb="FF000000"/>
        <rFont val="Verdana"/>
        <family val="2"/>
      </rPr>
      <t>13.</t>
    </r>
    <r>
      <rPr>
        <sz val="11"/>
        <color rgb="FF000000"/>
        <rFont val="SimSun"/>
      </rPr>
      <t xml:space="preserve"> 请使用以下格式输入表格填写完毕的
日期：年—月—日。</t>
    </r>
    <r>
      <rPr>
        <sz val="11"/>
        <color rgb="FFFF0000"/>
        <rFont val="SimSun"/>
      </rPr>
      <t>此栏必须填写。</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</si>
  <si>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</si>
  <si>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</si>
  <si>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color rgb="FF000000"/>
        <rFont val="SimSun"/>
      </rPr>
      <t xml:space="preserve">使用下拉菜单选项提供答案。如果钴的问题 </t>
    </r>
    <r>
      <rPr>
        <sz val="11"/>
        <color rgb="FF000000"/>
        <rFont val="Verdana"/>
        <family val="2"/>
      </rPr>
      <t>1</t>
    </r>
    <r>
      <rPr>
        <sz val="11"/>
        <color rgb="FF000000"/>
        <rFont val="SimSun"/>
      </rPr>
      <t xml:space="preserve"> 答复是肯定的，则应完成</t>
    </r>
    <r>
      <rPr>
        <sz val="11"/>
        <color rgb="FFFF0000"/>
        <rFont val="SimSun"/>
      </rPr>
      <t>钴</t>
    </r>
    <r>
      <rPr>
        <sz val="11"/>
        <color rgb="FF000000"/>
        <rFont val="SimSun"/>
      </rPr>
      <t>的</t>
    </r>
    <r>
      <rPr>
        <sz val="11"/>
        <color rgb="FFFF0000"/>
        <rFont val="SimSun"/>
      </rPr>
      <t>所有</t>
    </r>
    <r>
      <rPr>
        <sz val="11"/>
        <color rgb="FF000000"/>
        <rFont val="SimSun"/>
      </rPr>
      <t>问题，而且应完成关于公司的总体审核鉴定计划的后续审核鉴定问题（</t>
    </r>
    <r>
      <rPr>
        <sz val="11"/>
        <color rgb="FF000000"/>
        <rFont val="Verdana"/>
        <family val="2"/>
      </rPr>
      <t>A</t>
    </r>
    <r>
      <rPr>
        <sz val="11"/>
        <color rgb="FF000000"/>
        <rFont val="SimSun"/>
      </rPr>
      <t xml:space="preserve"> 至 </t>
    </r>
    <r>
      <rPr>
        <sz val="11"/>
        <color rgb="FF000000"/>
        <rFont val="Verdana"/>
        <family val="2"/>
      </rPr>
      <t>I</t>
    </r>
    <r>
      <rPr>
        <sz val="11"/>
        <color rgb="FF000000"/>
        <rFont val="SimSun"/>
      </rPr>
      <t>）。</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</si>
  <si>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</si>
  <si>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rPr>
      <t xml:space="preserve">这是要申报一种产品或多种产品中
</t>
    </r>
    <r>
      <rPr>
        <sz val="11"/>
        <color rgb="FFFF0000"/>
        <rFont val="SimSun"/>
      </rPr>
      <t>钴</t>
    </r>
    <r>
      <rPr>
        <sz val="11"/>
        <color rgb="FF000000"/>
        <rFont val="SimSun"/>
      </rPr>
      <t>的任何部分的源产地是受冲突影响和高风险地区 (</t>
    </r>
    <r>
      <rPr>
        <sz val="11"/>
        <color rgb="FF000000"/>
        <rFont val="Verdana"/>
        <family val="2"/>
      </rPr>
      <t>CAHRA</t>
    </r>
    <r>
      <rPr>
        <sz val="11"/>
        <color rgb="FF000000"/>
        <rFont val="SimSun"/>
      </rPr>
      <t xml:space="preserve">)。如果供应链中的任何
冶炼厂从 </t>
    </r>
    <r>
      <rPr>
        <sz val="11"/>
        <color rgb="FF000000"/>
        <rFont val="Verdana"/>
        <family val="2"/>
      </rPr>
      <t>CAHRA</t>
    </r>
    <r>
      <rPr>
        <sz val="11"/>
        <color rgb="FF000000"/>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rPr>
      <t xml:space="preserve"> 的答复为“是”，
则必须为钴回答此问题。</t>
    </r>
  </si>
  <si>
    <r>
      <rPr>
        <sz val="11"/>
        <color rgb="FF000000"/>
        <rFont val="Verdana"/>
        <family val="2"/>
      </rPr>
      <t xml:space="preserve">3. </t>
    </r>
    <r>
      <rPr>
        <sz val="11"/>
        <color rgb="FF000000"/>
        <rFont val="SimSun"/>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rPr>
      <t xml:space="preserve"> 的原材料来自回收料或报废料。
</t>
    </r>
    <r>
      <rPr>
        <sz val="11"/>
        <color rgb="FFFF0000"/>
        <rFont val="SimSun"/>
      </rPr>
      <t>此栏必须填写。</t>
    </r>
  </si>
  <si>
    <r>
      <rPr>
        <sz val="11"/>
        <color rgb="FF000000"/>
        <rFont val="Verdana"/>
        <family val="2"/>
      </rPr>
      <t xml:space="preserve">4. </t>
    </r>
    <r>
      <rPr>
        <sz val="11"/>
        <color rgb="FF000000"/>
        <rFont val="SimSun"/>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rPr>
      <t xml:space="preserve">
­ 超过 </t>
    </r>
    <r>
      <rPr>
        <sz val="11"/>
        <color rgb="FF000000"/>
        <rFont val="Verdana"/>
        <family val="2"/>
      </rPr>
      <t>90%</t>
    </r>
    <r>
      <rPr>
        <sz val="11"/>
        <color rgb="FF000000"/>
        <rFont val="SimSun"/>
      </rPr>
      <t xml:space="preserve">
­ 超过 </t>
    </r>
    <r>
      <rPr>
        <sz val="11"/>
        <color rgb="FF000000"/>
        <rFont val="Verdana"/>
        <family val="2"/>
      </rPr>
      <t>75%</t>
    </r>
    <r>
      <rPr>
        <sz val="11"/>
        <color rgb="FF000000"/>
        <rFont val="SimSun"/>
      </rPr>
      <t xml:space="preserve">
­ 超过 </t>
    </r>
    <r>
      <rPr>
        <sz val="11"/>
        <color rgb="FF000000"/>
        <rFont val="Verdana"/>
        <family val="2"/>
      </rPr>
      <t>50%</t>
    </r>
    <r>
      <rPr>
        <sz val="11"/>
        <color rgb="FF000000"/>
        <rFont val="SimSun"/>
      </rPr>
      <t xml:space="preserve">
- </t>
    </r>
    <r>
      <rPr>
        <sz val="11"/>
        <color rgb="FF000000"/>
        <rFont val="Verdana"/>
        <family val="2"/>
      </rPr>
      <t>50%</t>
    </r>
    <r>
      <rPr>
        <sz val="11"/>
        <color rgb="FF000000"/>
        <rFont val="SimSun"/>
      </rPr>
      <t xml:space="preserve"> 或以下
- 无
</t>
    </r>
    <r>
      <rPr>
        <sz val="11"/>
        <color rgb="FFFF0000"/>
        <rFont val="SimSun"/>
      </rPr>
      <t>此栏必须填写。</t>
    </r>
  </si>
  <si>
    <r>
      <rPr>
        <sz val="11"/>
        <color rgb="FF000000"/>
        <rFont val="Verdana"/>
        <family val="2"/>
      </rPr>
      <t xml:space="preserve">5. </t>
    </r>
    <r>
      <rPr>
        <sz val="11"/>
        <color rgb="FF000000"/>
        <rFont val="SimSun"/>
      </rPr>
      <t>此问题是要核实供应商是否有理由相信
他们已识别出提供此申报涵盖的产品中的钴的所有冶炼厂。本问题的答复有“是”、“否”或“不知道”，并就情况进行说明，如冶炼厂目录。</t>
    </r>
    <r>
      <rPr>
        <sz val="11"/>
        <color rgb="FFFF0000"/>
        <rFont val="SimSun"/>
      </rPr>
      <t>此栏必须填写。</t>
    </r>
  </si>
  <si>
    <r>
      <rPr>
        <sz val="11"/>
        <color rgb="FF000000"/>
        <rFont val="Verdana"/>
        <family val="2"/>
      </rPr>
      <t>6.</t>
    </r>
    <r>
      <rPr>
        <sz val="11"/>
        <color rgb="FF000000"/>
        <rFont val="SimSun"/>
      </rPr>
      <t xml:space="preserve"> 此问题是要核实经确定为提供此申报
范围涵盖的产品中含有的任何</t>
    </r>
    <r>
      <rPr>
        <sz val="11"/>
        <color rgb="FFFF0000"/>
        <rFont val="SimSun"/>
      </rPr>
      <t>钴</t>
    </r>
    <r>
      <rPr>
        <sz val="11"/>
        <color rgb="FF000000"/>
        <rFont val="SimSun"/>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rPr>
      <t xml:space="preserve"> 就钴的答复为
“是”，必须为钴回答此问题。</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</si>
  <si>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</si>
  <si>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</si>
  <si>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rPr>
      <t xml:space="preserve">此栏必须填写。
</t>
    </r>
    <r>
      <rPr>
        <sz val="11"/>
        <color rgb="FF000000"/>
        <rFont val="SimSun"/>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</si>
  <si>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rPr>
      <t>此栏必须填写。</t>
    </r>
  </si>
  <si>
    <r>
      <rPr>
        <sz val="11"/>
        <color rgb="FF000000"/>
        <rFont val="Verdana"/>
        <family val="2"/>
      </rPr>
      <t xml:space="preserve">D. </t>
    </r>
    <r>
      <rPr>
        <sz val="11"/>
        <color rgb="FF000000"/>
        <rFont val="SimSun"/>
      </rPr>
      <t>此申报是要确定公司是否要求其直接
供应商按照《经合组织尽职调查指南》针对钴供应链实施尽职调查。以“是”或“否”来答复此问题。应在问题备注字段记录备注。</t>
    </r>
    <r>
      <rPr>
        <sz val="11"/>
        <color rgb="FFFF0000"/>
        <rFont val="SimSun"/>
      </rPr>
      <t>此栏必须填写。</t>
    </r>
  </si>
  <si>
    <r>
      <rPr>
        <sz val="11"/>
        <color rgb="FF000000"/>
        <rFont val="Verdana"/>
        <family val="2"/>
      </rPr>
      <t>E.</t>
    </r>
    <r>
      <rPr>
        <sz val="11"/>
        <color rgb="FF000000"/>
        <rFont val="SimSun"/>
      </rPr>
      <t xml:space="preserve"> 此申报是要确定公司是否要求其直接
供应商从经独立验证的冶炼厂处采购钴。
以“是”或“否”来答复此问题。应在问题备注字段记录备注。</t>
    </r>
    <r>
      <rPr>
        <sz val="11"/>
        <color rgb="FFFF0000"/>
        <rFont val="SimSun"/>
      </rPr>
      <t>此栏必须填写。</t>
    </r>
    <r>
      <rPr>
        <sz val="11"/>
        <color rgb="FF000000"/>
        <rFont val="SimSun"/>
      </rPr>
      <t xml:space="preserve">
</t>
    </r>
  </si>
  <si>
    <r>
      <rPr>
        <sz val="11"/>
        <color rgb="FF000000"/>
        <rFont val="Verdana"/>
        <family val="2"/>
      </rPr>
      <t xml:space="preserve">F. </t>
    </r>
    <r>
      <rPr>
        <sz val="11"/>
        <color rgb="FF000000"/>
        <rFont val="SimSun"/>
      </rPr>
      <t>此申报是要确定公司是否要求其供应链
中的冶炼厂按照《经合组织尽职调查指南》针对钴供应链实施尽职调查。以“是”或“否”来答复此问题。应在问题备注字段记录备注。</t>
    </r>
    <r>
      <rPr>
        <sz val="11"/>
        <color rgb="FFFF0000"/>
        <rFont val="SimSun"/>
      </rPr>
      <t>此栏必须填写。</t>
    </r>
    <r>
      <rPr>
        <sz val="11"/>
        <color rgb="FF000000"/>
        <rFont val="SimSun"/>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</si>
  <si>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rPr>
      <t>此栏必须填写。</t>
    </r>
  </si>
  <si>
    <r>
      <rPr>
        <sz val="11"/>
        <color rgb="FF000000"/>
        <rFont val="Verdana"/>
        <family val="2"/>
      </rPr>
      <t xml:space="preserve">H. </t>
    </r>
    <r>
      <rPr>
        <sz val="11"/>
        <color rgb="FF000000"/>
        <rFont val="SimSun"/>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rPr>
      <t>此栏必须填写。</t>
    </r>
  </si>
  <si>
    <r>
      <rPr>
        <sz val="11"/>
        <color rgb="FF000000"/>
        <rFont val="Verdana"/>
        <family val="2"/>
      </rPr>
      <t xml:space="preserve">I. </t>
    </r>
    <r>
      <rPr>
        <sz val="11"/>
        <color rgb="FF000000"/>
        <rFont val="SimSun"/>
      </rPr>
      <t>此问题是要披露公司的审核流程是否
包括纠正措施管理。以“是”或“否”来答复此问题。须在问题备注字段记录备注。</t>
    </r>
    <r>
      <rPr>
        <sz val="11"/>
        <color rgb="FFFF0000"/>
        <rFont val="SimSun"/>
      </rPr>
      <t>此栏必须填写。</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</si>
  <si>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</si>
  <si>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</si>
  <si>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</si>
  <si>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color rgb="FF000000"/>
        <rFont val="Verdana"/>
        <family val="2"/>
      </rPr>
      <t xml:space="preserve">4. </t>
    </r>
    <r>
      <rPr>
        <sz val="11"/>
        <color rgb="FF000000"/>
        <rFont val="SimSun"/>
      </rPr>
      <t>冶炼厂名称 (</t>
    </r>
    <r>
      <rPr>
        <sz val="11"/>
        <color rgb="FF000000"/>
        <rFont val="Verdana"/>
        <family val="2"/>
      </rPr>
      <t>1</t>
    </r>
    <r>
      <rPr>
        <sz val="11"/>
        <color rgb="FF000000"/>
        <rFont val="SimSun"/>
      </rPr>
      <t xml:space="preserve">)- 如果在 </t>
    </r>
    <r>
      <rPr>
        <sz val="11"/>
        <color rgb="FF000000"/>
        <rFont val="Verdana"/>
        <family val="2"/>
      </rPr>
      <t xml:space="preserve">C </t>
    </r>
    <r>
      <rPr>
        <sz val="11"/>
        <color rgb="FF000000"/>
        <rFont val="SimSun"/>
      </rPr>
      <t xml:space="preserve">列选择了
“冶炼厂未列出”，则填入冶炼厂名称。当在 </t>
    </r>
    <r>
      <rPr>
        <sz val="11"/>
        <color rgb="FF000000"/>
        <rFont val="Verdana"/>
        <family val="2"/>
      </rPr>
      <t>C</t>
    </r>
    <r>
      <rPr>
        <sz val="11"/>
        <color rgb="FF000000"/>
        <rFont val="SimSun"/>
      </rPr>
      <t xml:space="preserve"> 列选择了冶炼厂名称后，
此字段将自动填充。</t>
    </r>
    <r>
      <rPr>
        <sz val="11"/>
        <color rgb="FFFF0000"/>
        <rFont val="SimSun"/>
      </rPr>
      <t>此字段必须填写。</t>
    </r>
  </si>
  <si>
    <r>
      <rPr>
        <sz val="11"/>
        <color rgb="FF000000"/>
        <rFont val="Verdana"/>
        <family val="2"/>
      </rPr>
      <t>5.</t>
    </r>
    <r>
      <rPr>
        <sz val="11"/>
        <color rgb="FF000000"/>
        <rFont val="SimSun"/>
      </rPr>
      <t xml:space="preserve"> 冶炼厂所在国家 (</t>
    </r>
    <r>
      <rPr>
        <sz val="11"/>
        <color rgb="FF000000"/>
        <rFont val="Verdana"/>
        <family val="2"/>
      </rPr>
      <t>*</t>
    </r>
    <r>
      <rPr>
        <sz val="11"/>
        <color rgb="FF000000"/>
        <rFont val="SimSun"/>
      </rPr>
      <t xml:space="preserve">) - 当在 </t>
    </r>
    <r>
      <rPr>
        <sz val="11"/>
        <color rgb="FF000000"/>
        <rFont val="Verdana"/>
        <family val="2"/>
      </rPr>
      <t>C</t>
    </r>
    <r>
      <rPr>
        <sz val="11"/>
        <color rgb="FF000000"/>
        <rFont val="SimSun"/>
      </rPr>
      <t xml:space="preserve"> 列选择了
冶炼厂名称，此字段将自动填充。如果在</t>
    </r>
    <r>
      <rPr>
        <sz val="11"/>
        <color rgb="FF000000"/>
        <rFont val="Verdana"/>
        <family val="2"/>
      </rPr>
      <t xml:space="preserve"> C</t>
    </r>
    <r>
      <rPr>
        <sz val="11"/>
        <color rgb="FF000000"/>
        <rFont val="SimSun"/>
      </rPr>
      <t xml:space="preserve"> 列选择了“冶炼厂未列出”，则使用下拉菜单选择冶炼厂的国家位置。</t>
    </r>
    <r>
      <rPr>
        <sz val="11"/>
        <color rgb="FFFF0000"/>
        <rFont val="SimSun"/>
      </rPr>
      <t>此栏必须填写。</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</si>
  <si>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</si>
  <si>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</si>
  <si>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</si>
  <si>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</si>
  <si>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</si>
  <si>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</si>
  <si>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</si>
  <si>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</si>
  <si>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</si>
  <si>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</si>
  <si>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</si>
  <si>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</si>
  <si>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</si>
  <si>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</si>
  <si>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</si>
  <si>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</si>
  <si>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</si>
  <si>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</si>
  <si>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</si>
  <si>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</si>
  <si>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</si>
  <si>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</si>
  <si>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</si>
  <si>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</si>
  <si>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</si>
  <si>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</si>
  <si>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</si>
  <si>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</si>
  <si>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</si>
  <si>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</si>
  <si>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</si>
  <si>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</si>
  <si>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</si>
  <si>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</si>
  <si>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</si>
  <si>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</si>
  <si>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t>负责任矿物审验流程 (</t>
    </r>
    <r>
      <rPr>
        <sz val="11"/>
        <color rgb="FFFF0000"/>
        <rFont val="Verdana"/>
        <family val="2"/>
      </rPr>
      <t>RMAP</t>
    </r>
    <r>
      <rPr>
        <sz val="11"/>
        <color rgb="FFFF0000"/>
        <rFont val="SimSun"/>
      </rPr>
      <t>) 中的合规冶炼
厂目录包含了所有被评估并且符合标准的冶炼厂和精炼厂。其中的标准有负责任矿物审验流程 (</t>
    </r>
    <r>
      <rPr>
        <sz val="11"/>
        <color rgb="FFFF0000"/>
        <rFont val="Verdana"/>
        <family val="2"/>
      </rPr>
      <t>RMAP</t>
    </r>
    <r>
      <rPr>
        <sz val="11"/>
        <color rgb="FFFF0000"/>
        <rFont val="SimSun"/>
      </rPr>
      <t>)、负责任矿物计划 (</t>
    </r>
    <r>
      <rPr>
        <sz val="11"/>
        <color rgb="FFFF0000"/>
        <rFont val="Verdana"/>
        <family val="2"/>
      </rPr>
      <t>RMI</t>
    </r>
    <r>
      <rPr>
        <sz val="11"/>
        <color rgb="FFFF0000"/>
        <rFont val="SimSun"/>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rPr>
      <t xml:space="preserve"> 评估或不
符合 </t>
    </r>
    <r>
      <rPr>
        <sz val="11"/>
        <color rgb="FFFF0000"/>
        <rFont val="Verdana"/>
        <family val="2"/>
      </rPr>
      <t>RMAP</t>
    </r>
    <r>
      <rPr>
        <sz val="11"/>
        <color rgb="FFFF0000"/>
        <rFont val="SimSun"/>
      </rPr>
      <t xml:space="preserve"> 标准要求。
要查看经验证符合</t>
    </r>
    <r>
      <rPr>
        <sz val="11"/>
        <color rgb="FFFF0000"/>
        <rFont val="Verdana"/>
        <family val="2"/>
      </rPr>
      <t xml:space="preserve"> RMAP</t>
    </r>
    <r>
      <rPr>
        <sz val="11"/>
        <color rgb="FFFF0000"/>
        <rFont val="SimSun"/>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</si>
  <si>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或以上）金属、粉末、铸块、
棒条、颗粒、氧化物或金属盐。术语“冶炼
厂”和“精炼厂”在各种出版物中可通用。</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</si>
  <si>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</si>
  <si>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</si>
  <si>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</si>
  <si>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</si>
  <si>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</si>
  <si>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</si>
  <si>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</si>
  <si>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</si>
  <si>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</si>
  <si>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</si>
  <si>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</si>
  <si>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</si>
  <si>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</si>
  <si>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</si>
  <si>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</si>
  <si>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</si>
  <si>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</si>
  <si>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</si>
  <si>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</si>
  <si>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</si>
  <si>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</si>
  <si>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</si>
  <si>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</si>
  <si>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</si>
  <si>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</si>
  <si>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</si>
  <si>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</si>
  <si>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</si>
  <si>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</si>
  <si>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</si>
  <si>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</si>
  <si>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</si>
  <si>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</si>
  <si>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</si>
  <si>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</si>
  <si>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</si>
  <si>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</si>
  <si>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</si>
  <si>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</si>
  <si>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</si>
  <si>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</si>
  <si>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</si>
  <si>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</si>
  <si>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</si>
  <si>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rPr>
        <sz val="11"/>
        <color rgb="FF000000"/>
        <rFont val="SimSun"/>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rPr>
      <t>单元格中申报此调查
回答中所申报产品范围内使用的钴的源产地是否为受冲突影响和高风险地区 (</t>
    </r>
    <r>
      <rPr>
        <sz val="11"/>
        <color rgb="FF000000"/>
        <rFont val="Verdana"/>
        <family val="2"/>
      </rPr>
      <t>CAHRA</t>
    </r>
    <r>
      <rPr>
        <sz val="11"/>
        <color rgb="FF000000"/>
        <rFont val="SimSun"/>
      </rPr>
      <t>)</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</si>
  <si>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</si>
  <si>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</si>
  <si>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</si>
  <si>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</si>
  <si>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</si>
  <si>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</si>
  <si>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</si>
  <si>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</si>
  <si>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</si>
  <si>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</si>
  <si>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</si>
  <si>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</si>
  <si>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</si>
  <si>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</si>
  <si>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</si>
  <si>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</si>
  <si>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</si>
  <si>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rPr>
        <sz val="11"/>
        <color rgb="FF000000"/>
        <rFont val="Verdana"/>
        <family val="2"/>
      </rPr>
      <t>© 2019</t>
    </r>
    <r>
      <rPr>
        <sz val="11"/>
        <color rgb="FF000000"/>
        <rFont val="SimSun"/>
      </rPr>
      <t xml:space="preserve"> </t>
    </r>
    <r>
      <rPr>
        <sz val="11"/>
        <color rgb="FFFF0000"/>
        <rFont val="SimSun"/>
      </rPr>
      <t>负责任矿物计划</t>
    </r>
    <r>
      <rPr>
        <sz val="11"/>
        <color rgb="FF000000"/>
        <rFont val="SimSun"/>
      </rPr>
      <t xml:space="preserve">。保留所有权利。
</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</si>
  <si>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</si>
  <si>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</si>
  <si>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</si>
  <si>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</si>
  <si>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</si>
  <si>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</si>
  <si>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</si>
  <si>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</si>
  <si>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</si>
  <si>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</si>
  <si>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</si>
  <si>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</si>
  <si>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</si>
  <si>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</si>
  <si>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</si>
  <si>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</si>
  <si>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</si>
  <si>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</si>
  <si>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</si>
  <si>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</si>
  <si>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</si>
  <si>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</si>
  <si>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</si>
  <si>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</si>
  <si>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</si>
  <si>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</si>
  <si>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</si>
  <si>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</si>
  <si>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</si>
  <si>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</si>
  <si>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</si>
  <si>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3"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</si>
  <si>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</si>
  <si>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3"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</si>
  <si>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</si>
  <si>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</si>
  <si>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</si>
  <si>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</si>
  <si>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</si>
  <si>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</si>
  <si>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</si>
  <si>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</si>
  <si>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</si>
  <si>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</si>
  <si>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</si>
  <si>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</si>
  <si>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</si>
  <si>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</si>
  <si>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</si>
  <si>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</si>
  <si>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</si>
  <si>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</si>
  <si>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</si>
  <si>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</si>
  <si>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</si>
  <si>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</si>
  <si>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</si>
  <si>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</si>
  <si>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</si>
  <si>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</si>
  <si>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</si>
  <si>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</si>
  <si>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</si>
  <si>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</si>
  <si>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</si>
  <si>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</si>
  <si>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</si>
  <si>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</si>
  <si>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</si>
  <si>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</si>
  <si>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</si>
  <si>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</si>
  <si>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</si>
  <si>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</si>
  <si>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</si>
  <si>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</si>
  <si>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</si>
  <si>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</si>
  <si>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</si>
  <si>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</si>
  <si>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</si>
  <si>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</si>
  <si>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</si>
  <si>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</si>
  <si>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</si>
  <si>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</si>
  <si>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</si>
  <si>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</si>
  <si>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</si>
  <si>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</si>
  <si>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</si>
  <si>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</si>
  <si>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</si>
  <si>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</si>
  <si>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</si>
  <si>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</si>
  <si>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</si>
  <si>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</si>
  <si>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</si>
  <si>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</si>
  <si>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</si>
  <si>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</si>
  <si>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</si>
  <si>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</si>
  <si>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</si>
  <si>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</si>
  <si>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</si>
  <si>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</si>
  <si>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</si>
  <si>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</si>
  <si>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</si>
  <si>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</si>
  <si>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</si>
  <si>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</si>
  <si>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</si>
  <si>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</si>
  <si>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</si>
  <si>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</si>
  <si>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</si>
  <si>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</si>
  <si>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</si>
  <si>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</si>
  <si>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</si>
  <si>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</si>
  <si>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</si>
  <si>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</si>
  <si>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</si>
  <si>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</si>
  <si>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</si>
  <si>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</si>
  <si>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</si>
  <si>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</si>
  <si>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</si>
  <si>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</si>
  <si>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</si>
  <si>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</si>
  <si>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</si>
  <si>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</si>
  <si>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</si>
  <si>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</si>
  <si>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</si>
  <si>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</si>
  <si>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</si>
  <si>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</si>
  <si>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</si>
  <si>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</si>
  <si>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</si>
  <si>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</si>
  <si>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</si>
  <si>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</si>
  <si>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</si>
  <si>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</si>
  <si>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</si>
  <si>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</si>
  <si>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</si>
  <si>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</si>
  <si>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</si>
  <si>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</si>
  <si>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</si>
  <si>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</si>
  <si>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</si>
  <si>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</si>
  <si>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</si>
  <si>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</si>
  <si>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</si>
  <si>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</si>
  <si>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</si>
  <si>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</si>
  <si>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</si>
  <si>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</si>
  <si>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</si>
  <si>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</si>
  <si>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</si>
  <si>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</si>
  <si>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</si>
  <si>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</si>
  <si>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</si>
  <si>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</si>
  <si>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</si>
  <si>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</si>
  <si>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</si>
  <si>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</si>
  <si>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</si>
  <si>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</si>
  <si>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</si>
  <si>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</si>
  <si>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</si>
  <si>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</si>
  <si>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</si>
  <si>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</si>
  <si>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</si>
  <si>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</si>
  <si>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</si>
  <si>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</si>
  <si>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</si>
  <si>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</si>
  <si>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</si>
  <si>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</si>
  <si>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</si>
  <si>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</si>
  <si>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</si>
  <si>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</si>
  <si>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</si>
  <si>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</si>
  <si>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</si>
  <si>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</si>
  <si>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</si>
  <si>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</si>
  <si>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</si>
  <si>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</si>
  <si>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</si>
  <si>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</si>
  <si>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</si>
  <si>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</si>
  <si>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</si>
  <si>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</si>
  <si>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</si>
  <si>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</si>
  <si>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</si>
  <si>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</si>
  <si>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</si>
  <si>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</si>
  <si>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</si>
  <si>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</si>
  <si>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</si>
  <si>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</si>
  <si>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</si>
  <si>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</si>
  <si>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</si>
  <si>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</si>
  <si>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</si>
  <si>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</si>
  <si>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</si>
  <si>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</si>
  <si>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</si>
  <si>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</si>
  <si>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</si>
  <si>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</si>
  <si>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</si>
  <si>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</si>
  <si>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</si>
  <si>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</si>
  <si>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</si>
  <si>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</si>
  <si>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</si>
  <si>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</si>
  <si>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</si>
  <si>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</si>
  <si>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</si>
  <si>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</si>
  <si>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</si>
  <si>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</si>
  <si>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</si>
  <si>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</si>
  <si>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</si>
  <si>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</si>
  <si>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</si>
  <si>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</si>
  <si>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</si>
  <si>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</si>
  <si>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</si>
  <si>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</si>
  <si>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</si>
  <si>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</si>
  <si>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</si>
  <si>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</si>
  <si>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</si>
  <si>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</si>
  <si>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</si>
  <si>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</si>
  <si>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</si>
  <si>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</si>
  <si>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</si>
  <si>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</si>
  <si>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</si>
  <si>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</si>
  <si>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</si>
  <si>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</si>
  <si>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</si>
  <si>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</si>
  <si>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</si>
  <si>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</si>
  <si>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</si>
  <si>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</si>
  <si>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</si>
  <si>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</si>
  <si>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</si>
  <si>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</si>
  <si>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</si>
  <si>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</si>
  <si>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</si>
  <si>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</si>
  <si>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</si>
  <si>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</si>
  <si>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</si>
  <si>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</si>
  <si>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</si>
  <si>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</si>
  <si>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</si>
  <si>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</si>
  <si>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</si>
  <si>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</si>
  <si>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</si>
  <si>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</si>
  <si>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</si>
  <si>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</si>
  <si>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</si>
  <si>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</si>
  <si>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</si>
  <si>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</si>
  <si>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</si>
  <si>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</si>
  <si>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</si>
  <si>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</si>
  <si>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</si>
  <si>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</si>
  <si>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</si>
  <si>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</si>
  <si>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</si>
  <si>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</si>
  <si>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</si>
  <si>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</si>
  <si>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</si>
  <si>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</si>
  <si>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</si>
  <si>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</si>
  <si>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</si>
  <si>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</si>
  <si>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</si>
  <si>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</si>
  <si>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</si>
  <si>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</si>
  <si>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</si>
  <si>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</si>
  <si>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</si>
  <si>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</si>
  <si>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</si>
  <si>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</si>
  <si>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</si>
  <si>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</si>
  <si>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</si>
  <si>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</si>
  <si>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</si>
  <si>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</si>
  <si>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</si>
  <si>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</si>
  <si>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</si>
  <si>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</si>
  <si>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</si>
  <si>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</si>
  <si>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</si>
  <si>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</si>
  <si>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</si>
  <si>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</si>
  <si>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</si>
  <si>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</si>
  <si>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</si>
  <si>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</si>
  <si>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</si>
  <si>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</si>
  <si>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</si>
  <si>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</si>
  <si>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</si>
  <si>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</si>
  <si>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</si>
  <si>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</si>
  <si>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</si>
  <si>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</si>
  <si>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</si>
  <si>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</si>
  <si>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</si>
  <si>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</si>
  <si>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</si>
  <si>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</si>
  <si>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</si>
  <si>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</si>
  <si>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</si>
  <si>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</si>
  <si>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</si>
  <si>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</si>
  <si>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</si>
  <si>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</si>
  <si>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</si>
  <si>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</si>
  <si>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</si>
  <si>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</si>
  <si>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</si>
  <si>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</si>
  <si>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</si>
  <si>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</si>
  <si>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</si>
  <si>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</si>
  <si>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</si>
  <si>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</si>
  <si>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</si>
  <si>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</si>
  <si>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</si>
  <si>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</si>
  <si>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</si>
  <si>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</si>
  <si>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</si>
  <si>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</si>
  <si>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</si>
  <si>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</si>
  <si>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</si>
  <si>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</si>
  <si>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</si>
  <si>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</si>
  <si>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r>
      <rPr>
        <sz val="11"/>
        <color rgb="FF000000"/>
        <rFont val="Verdana"/>
        <family val="2"/>
      </rPr>
      <t xml:space="preserve">G. </t>
    </r>
    <r>
      <rPr>
        <sz val="11"/>
        <color rgb="FF000000"/>
        <rFont val="SimSun"/>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</si>
  <si>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</si>
  <si>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</si>
  <si>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</si>
  <si>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</si>
  <si>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</si>
  <si>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</si>
  <si>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</si>
  <si>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</si>
  <si>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</si>
  <si>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</si>
  <si>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</si>
  <si>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</si>
  <si>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</si>
  <si>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</si>
  <si>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</si>
  <si>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</si>
  <si>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</si>
  <si>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</si>
  <si>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</si>
  <si>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</si>
  <si>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</si>
  <si>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</si>
  <si>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</si>
  <si>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</si>
  <si>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</si>
  <si>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</si>
  <si>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</si>
  <si>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</si>
  <si>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</si>
  <si>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</si>
  <si>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</si>
  <si>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</si>
  <si>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</si>
  <si>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</si>
  <si>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</si>
  <si>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</si>
  <si>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</si>
  <si>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</si>
  <si>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</si>
  <si>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</si>
  <si>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rPr>
      <t xml:space="preserve"> 是否 </t>
    </r>
    <r>
      <rPr>
        <sz val="11"/>
        <color rgb="FF000000"/>
        <rFont val="Verdana"/>
        <family val="2"/>
      </rPr>
      <t>100%</t>
    </r>
    <r>
      <rPr>
        <sz val="11"/>
        <color rgb="FF000000"/>
        <rFont val="SimSun"/>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</si>
  <si>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</si>
  <si>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</si>
  <si>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</si>
  <si>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</si>
  <si>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</si>
  <si>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</si>
  <si>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</si>
  <si>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</si>
  <si>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</si>
  <si>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</si>
  <si>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</si>
  <si>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</si>
  <si>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</si>
  <si>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</si>
  <si>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</si>
  <si>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</si>
  <si>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</si>
  <si>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</si>
  <si>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</si>
  <si>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</si>
  <si>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</si>
  <si>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</si>
  <si>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PRECI-DIP SA</t>
  </si>
  <si>
    <t>Rue St Henri 11 - 2800 Delémont - Switzerland</t>
  </si>
  <si>
    <t>Mrs Laira Bartek</t>
  </si>
  <si>
    <t>l.bartek@precicip.com</t>
  </si>
  <si>
    <t>+41 32 421 71 03</t>
  </si>
  <si>
    <t>Patrick Schindelholz</t>
  </si>
  <si>
    <t>Environment Manager</t>
  </si>
  <si>
    <t>p.schindelholz@precidip.com</t>
  </si>
  <si>
    <t>+41 32 421 04 25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</si>
</sst>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font>
    <font>
      <sz val="11"/>
      <color rgb="FF000000"/>
      <name val="SimSun"/>
    </font>
    <font>
      <sz val="11"/>
      <color rgb="FFFF0000"/>
      <name val="SimSun"/>
    </font>
    <font>
      <b/>
      <sz val="11"/>
      <color rgb="FF000000"/>
      <name val="SimSun"/>
    </font>
    <font>
      <b/>
      <sz val="11"/>
      <name val="SimSun"/>
    </font>
    <font>
      <sz val="11"/>
      <color theme="1"/>
      <name val="SimSun"/>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s>
  <cellStyleXfs count="827">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92"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70" fontId="4" fillId="0" borderId="0"/>
    <xf numFmtId="0" fontId="92" fillId="0" borderId="0"/>
    <xf numFmtId="0" fontId="9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92" fillId="0" borderId="0"/>
    <xf numFmtId="0" fontId="5" fillId="0" borderId="0"/>
    <xf numFmtId="0" fontId="5" fillId="0" borderId="0"/>
    <xf numFmtId="170" fontId="10" fillId="0" borderId="0"/>
    <xf numFmtId="0" fontId="5" fillId="0" borderId="0"/>
    <xf numFmtId="0" fontId="10" fillId="0" borderId="0"/>
    <xf numFmtId="0" fontId="5" fillId="0" borderId="0"/>
    <xf numFmtId="0" fontId="69" fillId="0" borderId="0">
      <alignment vertical="center"/>
    </xf>
    <xf numFmtId="170" fontId="4" fillId="0" borderId="0"/>
    <xf numFmtId="0" fontId="70" fillId="0" borderId="0"/>
    <xf numFmtId="0" fontId="5" fillId="0" borderId="0"/>
    <xf numFmtId="0" fontId="92" fillId="0" borderId="0"/>
    <xf numFmtId="0" fontId="70"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0" fillId="0" borderId="0"/>
    <xf numFmtId="0" fontId="70"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 fillId="0" borderId="0"/>
    <xf numFmtId="0" fontId="5" fillId="0" borderId="0"/>
    <xf numFmtId="170" fontId="4" fillId="0" borderId="0"/>
    <xf numFmtId="170" fontId="4" fillId="0" borderId="0"/>
    <xf numFmtId="0" fontId="71" fillId="0" borderId="0"/>
    <xf numFmtId="0" fontId="92"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70" fontId="13" fillId="0" borderId="0"/>
    <xf numFmtId="0" fontId="92" fillId="0" borderId="0"/>
    <xf numFmtId="0" fontId="92" fillId="0" borderId="0"/>
    <xf numFmtId="0" fontId="92" fillId="0" borderId="0"/>
    <xf numFmtId="170" fontId="9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8"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50" borderId="0" applyNumberFormat="0" applyBorder="0" applyAlignment="0" applyProtection="0"/>
    <xf numFmtId="0" fontId="55" fillId="51" borderId="0" applyNumberFormat="0" applyBorder="0" applyAlignment="0" applyProtection="0"/>
    <xf numFmtId="0" fontId="97" fillId="52" borderId="0" applyNumberFormat="0" applyBorder="0" applyAlignment="0" applyProtection="0"/>
    <xf numFmtId="0" fontId="66" fillId="53" borderId="1" applyNumberFormat="0" applyAlignment="0" applyProtection="0"/>
    <xf numFmtId="0" fontId="72" fillId="54" borderId="8" applyNumberFormat="0" applyAlignment="0" applyProtection="0"/>
    <xf numFmtId="0" fontId="56" fillId="54" borderId="1" applyNumberFormat="0" applyAlignment="0" applyProtection="0"/>
    <xf numFmtId="0" fontId="67" fillId="0" borderId="6" applyNumberFormat="0" applyFill="0" applyAlignment="0" applyProtection="0"/>
    <xf numFmtId="0" fontId="57" fillId="55"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36">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2"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5" xfId="575" applyFont="1" applyFill="1" applyBorder="1" applyAlignment="1">
      <alignment horizontal="center" vertical="center" wrapText="1"/>
    </xf>
    <xf numFmtId="170"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70"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2" fillId="45" borderId="57" xfId="575" applyFont="1" applyFill="1" applyBorder="1" applyAlignment="1">
      <alignment horizontal="center" vertical="center" wrapText="1"/>
    </xf>
    <xf numFmtId="0" fontId="50" fillId="0" borderId="0" xfId="0" applyFont="1" applyAlignment="1">
      <alignment vertical="top" wrapText="1"/>
    </xf>
    <xf numFmtId="170" fontId="85"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70" fillId="0" borderId="0" xfId="0" applyFont="1" applyFill="1" applyAlignment="1">
      <alignment vertical="top" wrapText="1"/>
    </xf>
    <xf numFmtId="0" fontId="70" fillId="0" borderId="0" xfId="507" applyNumberFormat="1" applyFont="1" applyFill="1" applyAlignment="1">
      <alignment horizontal="left" vertical="top" wrapText="1"/>
    </xf>
    <xf numFmtId="0" fontId="70" fillId="0" borderId="0" xfId="511" applyNumberFormat="1" applyFont="1" applyFill="1" applyAlignment="1">
      <alignment horizontal="left" vertical="top" wrapText="1"/>
    </xf>
    <xf numFmtId="0" fontId="70" fillId="0" borderId="0" xfId="507" applyNumberFormat="1" applyFont="1" applyFill="1" applyAlignment="1">
      <alignment horizontal="justify" vertical="top"/>
    </xf>
    <xf numFmtId="0" fontId="70"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70" fillId="49" borderId="0" xfId="511" applyNumberFormat="1" applyFont="1" applyFill="1" applyAlignment="1">
      <alignment horizontal="left" vertical="top" wrapText="1"/>
    </xf>
    <xf numFmtId="0" fontId="70" fillId="49" borderId="0" xfId="507" applyNumberFormat="1" applyFont="1" applyFill="1" applyAlignment="1">
      <alignment horizontal="left" vertical="top" wrapText="1"/>
    </xf>
    <xf numFmtId="0" fontId="87" fillId="49" borderId="0" xfId="0" applyFont="1" applyFill="1" applyAlignment="1">
      <alignment vertical="top" wrapText="1"/>
    </xf>
    <xf numFmtId="0" fontId="89"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5" fillId="0" borderId="0" xfId="0" applyFont="1" applyFill="1" applyBorder="1" applyAlignment="1">
      <alignment horizontal="left" vertical="center" wrapText="1"/>
    </xf>
    <xf numFmtId="0" fontId="85" fillId="0" borderId="0" xfId="0" applyFont="1" applyFill="1" applyAlignment="1">
      <alignment vertical="top" wrapText="1"/>
    </xf>
    <xf numFmtId="0" fontId="9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7"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3" fillId="0" borderId="0" xfId="711" applyNumberFormat="1" applyFont="1" applyFill="1" applyBorder="1" applyAlignment="1" applyProtection="1">
      <protection locked="0"/>
    </xf>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8" fillId="0" borderId="0" xfId="0" applyFont="1" applyFill="1" applyAlignment="1">
      <alignment vertical="top" wrapText="1"/>
    </xf>
    <xf numFmtId="0" fontId="98" fillId="0" borderId="0" xfId="507" applyNumberFormat="1" applyFont="1" applyFill="1" applyAlignment="1">
      <alignment horizontal="left" vertical="top" wrapText="1"/>
    </xf>
    <xf numFmtId="0" fontId="100" fillId="49" borderId="0" xfId="0" applyFont="1" applyFill="1" applyAlignment="1">
      <alignment vertical="top" wrapText="1"/>
    </xf>
    <xf numFmtId="0" fontId="100" fillId="0" borderId="0" xfId="0" applyFont="1" applyFill="1" applyAlignment="1">
      <alignment vertical="top" wrapText="1"/>
    </xf>
    <xf numFmtId="0" fontId="102" fillId="0" borderId="0" xfId="0" applyFont="1" applyFill="1" applyAlignment="1">
      <alignment vertical="top" wrapText="1"/>
    </xf>
    <xf numFmtId="0" fontId="103" fillId="0" borderId="0" xfId="0" applyFont="1" applyFill="1" applyAlignment="1">
      <alignment vertical="top" wrapText="1"/>
    </xf>
    <xf numFmtId="0" fontId="98" fillId="0" borderId="0" xfId="639" applyNumberFormat="1" applyFont="1" applyFill="1" applyAlignment="1">
      <alignment horizontal="left" vertical="top" wrapText="1"/>
    </xf>
    <xf numFmtId="0" fontId="98" fillId="0" borderId="0" xfId="639" applyNumberFormat="1" applyFont="1" applyFill="1" applyAlignment="1">
      <alignment horizontal="justify" vertical="top"/>
    </xf>
    <xf numFmtId="0" fontId="98" fillId="0" borderId="0" xfId="0" applyFont="1" applyFill="1" applyBorder="1" applyAlignment="1">
      <alignment horizontal="left" vertical="center" wrapText="1"/>
    </xf>
    <xf numFmtId="0" fontId="98" fillId="0" borderId="0" xfId="639" applyNumberFormat="1" applyFont="1" applyFill="1" applyBorder="1" applyAlignment="1">
      <alignment horizontal="left" vertical="top" wrapText="1"/>
    </xf>
    <xf numFmtId="0" fontId="98" fillId="0" borderId="0" xfId="0" applyFont="1" applyFill="1" applyBorder="1" applyAlignment="1">
      <alignment vertical="top" wrapText="1"/>
    </xf>
    <xf numFmtId="0" fontId="98" fillId="0" borderId="0" xfId="0" applyFont="1" applyFill="1"/>
    <xf numFmtId="0" fontId="98" fillId="0" borderId="0" xfId="507" applyFont="1" applyFill="1" applyAlignment="1">
      <alignment vertical="center" wrapText="1"/>
    </xf>
    <xf numFmtId="0" fontId="98" fillId="0" borderId="0" xfId="0" applyFont="1" applyFill="1" applyAlignment="1">
      <alignment vertical="top"/>
    </xf>
    <xf numFmtId="0" fontId="98" fillId="47" borderId="18" xfId="0" applyFont="1" applyFill="1" applyBorder="1" applyAlignment="1">
      <alignment vertical="center" wrapText="1"/>
    </xf>
    <xf numFmtId="0" fontId="98" fillId="0" borderId="0" xfId="0" applyFont="1" applyFill="1" applyAlignment="1" applyProtection="1">
      <alignment wrapText="1"/>
      <protection hidden="1"/>
    </xf>
    <xf numFmtId="0" fontId="70" fillId="0" borderId="0" xfId="0" applyNumberFormat="1" applyFont="1" applyFill="1" applyAlignment="1">
      <alignment vertical="top" wrapText="1"/>
    </xf>
    <xf numFmtId="0" fontId="70" fillId="49" borderId="0" xfId="0" applyNumberFormat="1" applyFont="1" applyFill="1" applyAlignment="1">
      <alignment vertical="top" wrapText="1"/>
    </xf>
    <xf numFmtId="0" fontId="107" fillId="0" borderId="0" xfId="507" applyNumberFormat="1" applyFont="1" applyFill="1" applyAlignment="1">
      <alignment horizontal="left" vertical="top" wrapText="1"/>
    </xf>
    <xf numFmtId="0" fontId="88" fillId="49" borderId="0" xfId="0" applyNumberFormat="1" applyFont="1" applyFill="1" applyAlignment="1">
      <alignment vertical="top" wrapText="1"/>
    </xf>
    <xf numFmtId="0" fontId="104" fillId="0" borderId="0" xfId="0" applyNumberFormat="1" applyFont="1" applyFill="1" applyAlignment="1">
      <alignment vertical="top" wrapText="1"/>
    </xf>
    <xf numFmtId="0" fontId="104" fillId="49" borderId="0" xfId="0" applyNumberFormat="1" applyFont="1" applyFill="1" applyAlignment="1">
      <alignment vertical="top" wrapText="1"/>
    </xf>
    <xf numFmtId="0" fontId="70" fillId="0" borderId="0" xfId="0" applyNumberFormat="1" applyFont="1" applyFill="1" applyAlignment="1">
      <alignment horizontal="left" vertical="center" wrapText="1"/>
    </xf>
    <xf numFmtId="0" fontId="70" fillId="0" borderId="0" xfId="0" applyNumberFormat="1" applyFont="1" applyFill="1" applyBorder="1" applyAlignment="1">
      <alignment vertical="top" wrapText="1"/>
    </xf>
    <xf numFmtId="0" fontId="70" fillId="0" borderId="0" xfId="0" applyNumberFormat="1" applyFont="1" applyFill="1"/>
    <xf numFmtId="0" fontId="70" fillId="0" borderId="0" xfId="0" applyNumberFormat="1" applyFont="1" applyFill="1" applyAlignment="1">
      <alignment vertical="top"/>
    </xf>
    <xf numFmtId="0" fontId="70" fillId="0" borderId="0" xfId="0" applyNumberFormat="1" applyFont="1" applyFill="1" applyAlignment="1">
      <alignment wrapText="1"/>
    </xf>
    <xf numFmtId="0" fontId="110" fillId="0" borderId="0" xfId="0" applyFont="1" applyAlignment="1">
      <alignment vertical="top" wrapText="1"/>
    </xf>
    <xf numFmtId="0" fontId="87" fillId="0" borderId="0" xfId="0" applyFont="1" applyAlignment="1">
      <alignment vertical="top" wrapText="1"/>
    </xf>
    <xf numFmtId="0" fontId="115" fillId="0" borderId="0" xfId="0" applyFont="1" applyAlignment="1">
      <alignment vertical="top" wrapText="1"/>
    </xf>
    <xf numFmtId="0" fontId="85" fillId="0" borderId="0" xfId="0" applyFont="1" applyAlignment="1">
      <alignment vertical="top" wrapText="1"/>
    </xf>
    <xf numFmtId="0" fontId="93" fillId="0" borderId="0" xfId="0" applyFont="1" applyFill="1" applyAlignment="1">
      <alignment vertical="top" wrapText="1"/>
    </xf>
    <xf numFmtId="0" fontId="117" fillId="0" borderId="0" xfId="0" applyFont="1" applyFill="1" applyAlignment="1">
      <alignment vertical="top" wrapText="1"/>
    </xf>
    <xf numFmtId="0" fontId="93" fillId="0" borderId="0" xfId="507" applyNumberFormat="1" applyFont="1" applyFill="1" applyAlignment="1">
      <alignment horizontal="left" vertical="top" wrapText="1"/>
    </xf>
    <xf numFmtId="0" fontId="117" fillId="49" borderId="0" xfId="0" applyFont="1" applyFill="1" applyAlignment="1">
      <alignment vertical="top" wrapText="1"/>
    </xf>
    <xf numFmtId="0" fontId="70" fillId="0" borderId="0" xfId="0" applyFont="1" applyAlignment="1">
      <alignment vertical="top" wrapText="1"/>
    </xf>
    <xf numFmtId="0" fontId="70" fillId="0" borderId="0" xfId="507" applyFont="1" applyAlignment="1">
      <alignment horizontal="left" vertical="top" wrapText="1"/>
    </xf>
    <xf numFmtId="0" fontId="70" fillId="49" borderId="0" xfId="507" applyFont="1" applyFill="1" applyAlignment="1">
      <alignment horizontal="left" vertical="top" wrapText="1"/>
    </xf>
    <xf numFmtId="0" fontId="70" fillId="49" borderId="0" xfId="507" applyFont="1" applyFill="1" applyAlignment="1">
      <alignment vertical="top" wrapText="1"/>
    </xf>
    <xf numFmtId="0" fontId="70" fillId="49" borderId="0" xfId="0" applyFont="1" applyFill="1" applyAlignment="1">
      <alignment vertical="top" wrapText="1"/>
    </xf>
    <xf numFmtId="0" fontId="70" fillId="81" borderId="0" xfId="0" applyFont="1" applyFill="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62"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vertical="center" wrapText="1"/>
      <protection hidden="1"/>
    </xf>
    <xf numFmtId="0" fontId="18" fillId="45" borderId="64"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66" xfId="0"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3" xfId="492" applyFont="1" applyFill="1" applyBorder="1" applyAlignment="1" applyProtection="1">
      <alignment horizontal="left" vertical="center" wrapText="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79" fillId="45" borderId="61"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492"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1" fillId="45" borderId="61"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63"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4" fillId="45" borderId="11" xfId="0" applyFont="1" applyFill="1" applyBorder="1" applyAlignment="1" applyProtection="1">
      <alignment horizontal="left" vertical="center" wrapText="1"/>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Avertissement" xfId="684" builtinId="11" customBuiltin="1"/>
    <cellStyle name="Bad 2" xfId="30"/>
    <cellStyle name="Bad 2 2" xfId="621"/>
    <cellStyle name="Bad 3" xfId="31"/>
    <cellStyle name="Bad 3 2" xfId="622"/>
    <cellStyle name="Calcul" xfId="681" builtinId="22" customBuiltin="1"/>
    <cellStyle name="Calculation 2" xfId="32"/>
    <cellStyle name="Calculation 2 2" xfId="623"/>
    <cellStyle name="Cellule liée" xfId="682" builtinId="24"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Insatisfaisant" xfId="677" builtinId="27" customBuiltin="1"/>
    <cellStyle name="Linked Cell 2" xfId="501"/>
    <cellStyle name="Neutral 2" xfId="502"/>
    <cellStyle name="Neutral 2 2" xfId="634"/>
    <cellStyle name="Neutre" xfId="678" builtinId="28" customBuiltin="1"/>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atisfaisant" xfId="676" builtinId="26" customBuiltin="1"/>
    <cellStyle name="Sortie" xfId="680" builtinId="21" customBuiltin="1"/>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exte explicatif" xfId="685" builtinId="53" customBuiltin="1"/>
    <cellStyle name="Title 2" xfId="589"/>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Vérification" xfId="683" builtinId="23" customBuiltin="1"/>
    <cellStyle name="Warning Text 2" xfId="591"/>
    <cellStyle name="표준 2" xfId="592"/>
    <cellStyle name="一般 7" xfId="593"/>
    <cellStyle name="標準 2" xfId="594"/>
    <cellStyle name="標準 2 2" xfId="595"/>
    <cellStyle name="標準 2 3" xfId="596"/>
  </cellStyles>
  <dxfs count="84">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90625" defaultRowHeight="12.6"/>
  <cols>
    <col min="1" max="1" width="143" style="235" customWidth="1"/>
    <col min="2" max="2" width="34.90625" style="235" customWidth="1"/>
    <col min="3" max="3" width="8.90625" style="235" customWidth="1"/>
    <col min="4" max="16384" width="8.90625" style="235"/>
  </cols>
  <sheetData>
    <row r="1" spans="1:2" ht="104.1" customHeight="1">
      <c r="A1" s="227" t="str">
        <f ca="1">OFFSET(L!$C$1,MATCH("Instructions"&amp;ADDRESS(ROW(),COLUMN(),4),L!$A:$A,0)-1,SL,,)</f>
        <v>RMI:www.responsiblemineralsinitiative.org/</v>
      </c>
      <c r="B1" s="239"/>
    </row>
    <row r="2" spans="1:2" ht="16.2">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2.4">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6.2">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8"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399999999999999"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9.6">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8"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8.6">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16.2">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6.2">
      <c r="A73" s="108" t="str">
        <f ca="1">OFFSET(L!$C$1,MATCH("General"&amp;"Cpy",L!$A:$A,0)-1,SL,,)</f>
        <v>© 2019 Responsible Minerals Initiative. All rights reserved.</v>
      </c>
      <c r="B73" s="238"/>
    </row>
    <row r="74" spans="1:2" ht="16.2">
      <c r="A74" s="242" t="s">
        <v>575</v>
      </c>
      <c r="B74" s="238"/>
    </row>
    <row r="75" spans="1:2" ht="16.8"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9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7" sqref="B7"/>
    </sheetView>
  </sheetViews>
  <sheetFormatPr baseColWidth="10" defaultColWidth="8.7265625" defaultRowHeight="12.6"/>
  <cols>
    <col min="1" max="1" width="20.453125" style="66" customWidth="1"/>
    <col min="2" max="2" width="57.08984375" style="66" customWidth="1"/>
    <col min="3" max="16384" width="8.726562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9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6190" workbookViewId="0">
      <selection activeCell="B5518" sqref="B5518"/>
    </sheetView>
  </sheetViews>
  <sheetFormatPr baseColWidth="10" defaultColWidth="8.7265625" defaultRowHeight="12.6"/>
  <cols>
    <col min="2" max="2" width="27.3632812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ht="13.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9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baseColWidth="10" defaultColWidth="11" defaultRowHeight="12.6"/>
  <cols>
    <col min="1" max="1" width="0.90625" style="102" customWidth="1"/>
    <col min="2" max="2" width="10.08984375" style="102" customWidth="1"/>
    <col min="3" max="3" width="11.453125" style="102" customWidth="1"/>
    <col min="4" max="4" width="17.08984375" style="192"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7"/>
      <c r="E1" s="5"/>
      <c r="F1" s="5"/>
      <c r="G1" s="6"/>
    </row>
    <row r="2" spans="1:7">
      <c r="A2" s="353"/>
      <c r="B2" s="31" t="s">
        <v>472</v>
      </c>
      <c r="C2" s="30"/>
      <c r="D2" s="188"/>
      <c r="E2" s="243"/>
      <c r="F2" s="30"/>
      <c r="G2" s="28"/>
    </row>
    <row r="3" spans="1:7">
      <c r="A3" s="353"/>
      <c r="B3" s="3" t="s">
        <v>12525</v>
      </c>
      <c r="C3" s="2"/>
      <c r="D3" s="189"/>
      <c r="E3" s="243"/>
      <c r="F3" s="2"/>
      <c r="G3" s="28"/>
    </row>
    <row r="4" spans="1:7" ht="16.2">
      <c r="A4" s="353"/>
      <c r="B4" s="244" t="s">
        <v>474</v>
      </c>
      <c r="C4" s="245"/>
      <c r="D4" s="246"/>
      <c r="E4" s="243"/>
      <c r="F4" s="245"/>
      <c r="G4" s="28"/>
    </row>
    <row r="5" spans="1:7">
      <c r="A5" s="353"/>
      <c r="B5" s="257" t="s">
        <v>579</v>
      </c>
      <c r="C5" s="247"/>
      <c r="D5" s="248"/>
      <c r="E5" s="243"/>
      <c r="F5" s="247"/>
      <c r="G5" s="28"/>
    </row>
    <row r="6" spans="1:7">
      <c r="A6" s="353"/>
      <c r="B6" s="3"/>
      <c r="C6" s="3"/>
      <c r="D6" s="190"/>
      <c r="E6" s="3"/>
      <c r="F6" s="3"/>
      <c r="G6" s="28"/>
    </row>
    <row r="7" spans="1:7">
      <c r="A7" s="353"/>
      <c r="B7" s="3"/>
      <c r="C7" s="3"/>
      <c r="D7" s="190"/>
      <c r="E7" s="3"/>
      <c r="F7" s="3"/>
      <c r="G7" s="28"/>
    </row>
    <row r="8" spans="1:7">
      <c r="A8" s="353"/>
      <c r="B8" s="3"/>
      <c r="C8" s="3"/>
      <c r="D8" s="190"/>
      <c r="E8" s="3"/>
      <c r="F8" s="3"/>
      <c r="G8" s="28"/>
    </row>
    <row r="9" spans="1:7" ht="20.100000000000001" customHeight="1">
      <c r="A9" s="353"/>
      <c r="B9" s="356" t="s">
        <v>475</v>
      </c>
      <c r="C9" s="356"/>
      <c r="D9" s="356"/>
      <c r="E9" s="356"/>
      <c r="F9" s="356"/>
      <c r="G9" s="28"/>
    </row>
    <row r="10" spans="1:7" ht="27" customHeight="1">
      <c r="A10" s="353"/>
      <c r="B10" s="357" t="s">
        <v>12526</v>
      </c>
      <c r="C10" s="357"/>
      <c r="D10" s="357"/>
      <c r="E10" s="357"/>
      <c r="F10" s="357"/>
      <c r="G10" s="28"/>
    </row>
    <row r="11" spans="1:7" ht="82.5" customHeight="1">
      <c r="A11" s="353"/>
      <c r="B11" s="358"/>
      <c r="C11" s="358"/>
      <c r="D11" s="358"/>
      <c r="E11" s="358"/>
      <c r="F11" s="358"/>
      <c r="G11" s="28"/>
    </row>
    <row r="12" spans="1:7">
      <c r="A12" s="353"/>
      <c r="B12" s="229" t="s">
        <v>473</v>
      </c>
      <c r="C12" s="230" t="s">
        <v>476</v>
      </c>
      <c r="D12" s="231" t="s">
        <v>477</v>
      </c>
      <c r="E12" s="230" t="s">
        <v>427</v>
      </c>
      <c r="F12" s="230" t="s">
        <v>428</v>
      </c>
      <c r="G12" s="28"/>
    </row>
    <row r="13" spans="1:7">
      <c r="A13" s="353"/>
      <c r="B13" s="232">
        <v>1</v>
      </c>
      <c r="C13" s="233" t="s">
        <v>11929</v>
      </c>
      <c r="D13" s="256">
        <v>43160</v>
      </c>
      <c r="E13" s="234" t="s">
        <v>12524</v>
      </c>
      <c r="F13" s="269"/>
      <c r="G13" s="28"/>
    </row>
    <row r="14" spans="1:7" ht="57">
      <c r="A14" s="353"/>
      <c r="B14" s="232">
        <v>1.1000000000000001</v>
      </c>
      <c r="C14" s="233" t="s">
        <v>11929</v>
      </c>
      <c r="D14" s="256">
        <v>43455</v>
      </c>
      <c r="E14" s="234" t="s">
        <v>12758</v>
      </c>
      <c r="F14" s="234" t="s">
        <v>12528</v>
      </c>
      <c r="G14" s="28"/>
    </row>
    <row r="15" spans="1:7" ht="57">
      <c r="A15" s="353"/>
      <c r="B15" s="232">
        <v>2</v>
      </c>
      <c r="C15" s="233" t="s">
        <v>11929</v>
      </c>
      <c r="D15" s="256">
        <v>43768</v>
      </c>
      <c r="E15" s="234" t="s">
        <v>13011</v>
      </c>
      <c r="F15" s="234" t="s">
        <v>13012</v>
      </c>
      <c r="G15" s="28"/>
    </row>
    <row r="16" spans="1:7" ht="13.2" thickBot="1">
      <c r="A16" s="354"/>
      <c r="B16" s="355" t="str">
        <f ca="1">OFFSET(L!$C$1,MATCH("General"&amp;"Cpy",L!$A:$A,0)-1,SL,,)</f>
        <v>© 2019 Responsible Minerals Initiative. All rights reserved.</v>
      </c>
      <c r="C16" s="355"/>
      <c r="D16" s="355"/>
      <c r="E16" s="355"/>
      <c r="F16" s="355"/>
      <c r="G16" s="29"/>
    </row>
    <row r="17" spans="1:7" ht="13.2"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6"/>
    <mergeCell ref="B16:F16"/>
    <mergeCell ref="B9:F9"/>
    <mergeCell ref="B10:F11"/>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235" customWidth="1"/>
    <col min="2" max="2" width="35.453125" style="235" customWidth="1"/>
    <col min="3" max="3" width="105.453125" style="235" customWidth="1"/>
    <col min="4" max="5" width="1.7265625" style="235" customWidth="1"/>
    <col min="6" max="6" width="52" style="235" customWidth="1"/>
    <col min="7" max="7" width="4.90625" style="235" customWidth="1"/>
    <col min="8" max="16384" width="8.90625" style="235"/>
  </cols>
  <sheetData>
    <row r="1" spans="1:8" ht="90.6" customHeight="1" thickTop="1">
      <c r="A1" s="359"/>
      <c r="B1" s="360"/>
      <c r="C1" s="360"/>
      <c r="D1" s="361"/>
    </row>
    <row r="2" spans="1:8" ht="16.2">
      <c r="A2" s="236"/>
      <c r="B2" s="237" t="str">
        <f ca="1">OFFSET(L!$C$1,MATCH("Definitions"&amp;ADDRESS(ROW(),COLUMN(),4),L!$A:$A,0)-1,SL,,)</f>
        <v>ITEM</v>
      </c>
      <c r="C2" s="237" t="str">
        <f ca="1">OFFSET(L!$C$1,MATCH("Definitions"&amp;ADDRESS(ROW(),COLUMN(),4),L!$A:$A,0)-1,SL,,)</f>
        <v>DEFINITION</v>
      </c>
      <c r="D2" s="363"/>
      <c r="E2" s="238"/>
    </row>
    <row r="3" spans="1:8" ht="48.6">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3"/>
      <c r="E3" s="239"/>
    </row>
    <row r="4" spans="1:8" ht="64.8">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63"/>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3"/>
      <c r="E5" s="239"/>
    </row>
    <row r="6" spans="1:8" ht="145.80000000000001">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3"/>
      <c r="E6" s="239" t="s">
        <v>764</v>
      </c>
    </row>
    <row r="7" spans="1:8" ht="97.2">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3"/>
      <c r="E7" s="239" t="s">
        <v>761</v>
      </c>
    </row>
    <row r="8" spans="1:8" ht="48.6">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3"/>
      <c r="E8" s="239" t="s">
        <v>761</v>
      </c>
    </row>
    <row r="9" spans="1:8" ht="81">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3"/>
      <c r="E9" s="239" t="s">
        <v>763</v>
      </c>
    </row>
    <row r="10" spans="1:8" ht="48.6">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3"/>
      <c r="E10" s="239" t="s">
        <v>761</v>
      </c>
      <c r="H10" s="235">
        <v>14</v>
      </c>
    </row>
    <row r="11" spans="1:8" ht="113.4">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3"/>
      <c r="E11" s="239" t="s">
        <v>761</v>
      </c>
    </row>
    <row r="12" spans="1:8" ht="32.4">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63"/>
      <c r="E12" s="239"/>
    </row>
    <row r="13" spans="1:8" ht="64.8">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3"/>
      <c r="E13" s="239"/>
    </row>
    <row r="14" spans="1:8" ht="81">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3"/>
      <c r="E14" s="239"/>
    </row>
    <row r="15" spans="1:8" ht="48.6">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63"/>
      <c r="E15" s="239" t="s">
        <v>761</v>
      </c>
    </row>
    <row r="16" spans="1:8" ht="81">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3"/>
      <c r="E16" s="239" t="s">
        <v>763</v>
      </c>
    </row>
    <row r="17" spans="1:5" ht="145.80000000000001">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3"/>
      <c r="E17" s="239"/>
    </row>
    <row r="18" spans="1:5" ht="145.80000000000001">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3"/>
      <c r="E18" s="239" t="s">
        <v>761</v>
      </c>
    </row>
    <row r="19" spans="1:5" ht="64.8">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3"/>
      <c r="E19" s="239" t="s">
        <v>762</v>
      </c>
    </row>
    <row r="20" spans="1:5" ht="64.8">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3"/>
      <c r="E20" s="239"/>
    </row>
    <row r="21" spans="1:5" ht="16.2">
      <c r="A21" s="236"/>
      <c r="B21" s="362" t="str">
        <f ca="1">OFFSET(L!$C$1,MATCH("General"&amp;"Cpy",L!$A:$A,0)-1,SL,,)</f>
        <v>© 2019 Responsible Minerals Initiative. All rights reserved.</v>
      </c>
      <c r="C21" s="362"/>
      <c r="D21" s="363"/>
      <c r="E21" s="239"/>
    </row>
    <row r="22" spans="1:5" ht="13.2" thickBot="1">
      <c r="A22" s="240"/>
      <c r="B22" s="241"/>
      <c r="C22" s="241"/>
      <c r="D22" s="364"/>
    </row>
    <row r="23" spans="1:5" ht="13.2" thickTop="1"/>
  </sheetData>
  <sheetProtection algorithmName="SHA-512" hashValue="d71284Ssb0X4Wk9tKciS1d0JYtCjq2eJiI+sVVvUUDqJLmG4hSw7lIQngE2LlkUt4316ZEZJO06OtpjHkp5sAQ==" saltValue="atSdL0t1mf8wB0Sxc0A4Pw=="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94"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D79" sqref="D79:E79"/>
    </sheetView>
  </sheetViews>
  <sheetFormatPr baseColWidth="10" defaultColWidth="8.90625" defaultRowHeight="12.6"/>
  <cols>
    <col min="1" max="1" width="1.90625" customWidth="1"/>
    <col min="2" max="2" width="83.0898437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85"/>
      <c r="B1" s="386"/>
      <c r="C1" s="386"/>
      <c r="D1" s="386"/>
      <c r="E1" s="386"/>
      <c r="F1" s="386"/>
      <c r="G1" s="386"/>
      <c r="H1" s="386"/>
      <c r="I1" s="386"/>
      <c r="J1" s="386"/>
      <c r="K1" s="387"/>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8" t="str">
        <f ca="1">OFFSET(L!$C$1,MATCH("Declaration"&amp;ADDRESS(ROW(),COLUMN(),4),L!$A:$A,0)-1,SL,,)</f>
        <v>Cobalt Reporting Template (CRT)</v>
      </c>
      <c r="E2" s="389"/>
      <c r="F2" s="389"/>
      <c r="G2" s="389"/>
      <c r="H2" s="389"/>
      <c r="I2" s="389"/>
      <c r="J2" s="390"/>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369"/>
      <c r="F3" s="370"/>
      <c r="G3" s="370"/>
      <c r="H3" s="370"/>
      <c r="I3" s="370"/>
      <c r="J3" s="258" t="s">
        <v>13343</v>
      </c>
      <c r="K3" s="35"/>
      <c r="L3" s="120"/>
      <c r="M3" s="111"/>
      <c r="N3" s="111"/>
      <c r="O3" s="112"/>
      <c r="P3" s="125">
        <f>MATCH($D$3,LN,0)</f>
        <v>1</v>
      </c>
    </row>
    <row r="4" spans="1:34" ht="16.2">
      <c r="A4" s="33"/>
      <c r="B4" s="394" t="str">
        <f ca="1">OFFSET(L!$C$1,MATCH("Declaration"&amp;ADDRESS(ROW(),COLUMN(),4),L!$A:$A,0)-1,SL,,)</f>
        <v>The purpose of this document is to collect sourcing information on cobalt.</v>
      </c>
      <c r="C4" s="394"/>
      <c r="D4" s="394"/>
      <c r="E4" s="394"/>
      <c r="F4" s="394"/>
      <c r="G4" s="394"/>
      <c r="H4" s="394"/>
      <c r="I4" s="398" t="str">
        <f ca="1">OFFSET(L!$C$1,MATCH("Declaration"&amp;ADDRESS(ROW(),COLUMN(),4),L!$A:$A,0)-1,SL,,)</f>
        <v>Link to Terms &amp; Conditions</v>
      </c>
      <c r="J4" s="398"/>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35"/>
      <c r="L6" s="122" t="s">
        <v>340</v>
      </c>
      <c r="M6" s="111"/>
      <c r="N6" s="111"/>
      <c r="O6" s="112"/>
      <c r="P6" s="7"/>
      <c r="Q6" s="7"/>
      <c r="R6" s="7"/>
      <c r="S6" s="7"/>
      <c r="T6" s="7"/>
      <c r="U6" s="7"/>
      <c r="V6" s="7"/>
      <c r="W6" s="7"/>
      <c r="X6" s="7"/>
      <c r="Y6" s="7"/>
      <c r="Z6" s="7"/>
      <c r="AA6" s="7"/>
      <c r="AB6" s="7"/>
      <c r="AC6" s="7"/>
      <c r="AD6" s="7"/>
      <c r="AE6" s="7"/>
      <c r="AF6" s="7"/>
      <c r="AG6" s="7"/>
      <c r="AH6" s="7"/>
    </row>
    <row r="7" spans="1:34" ht="16.2">
      <c r="A7" s="33"/>
      <c r="B7" s="399" t="str">
        <f ca="1">OFFSET(L!$C$1,MATCH("Declaration"&amp;ADDRESS(ROW(),COLUMN(),4),L!$A:$A,0)-1,SL,,)</f>
        <v>Company Information</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91" t="s">
        <v>13964</v>
      </c>
      <c r="E8" s="392"/>
      <c r="F8" s="392"/>
      <c r="G8" s="392"/>
      <c r="H8" s="392"/>
      <c r="I8" s="392"/>
      <c r="J8" s="393"/>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414" t="s">
        <v>385</v>
      </c>
      <c r="E9" s="415"/>
      <c r="F9" s="415"/>
      <c r="G9" s="416"/>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Description of Scope:</v>
      </c>
      <c r="C10" s="132"/>
      <c r="D10" s="395"/>
      <c r="E10" s="396"/>
      <c r="F10" s="396"/>
      <c r="G10" s="396"/>
      <c r="H10" s="396"/>
      <c r="I10" s="396"/>
      <c r="J10" s="397"/>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82"/>
      <c r="E12" s="380"/>
      <c r="F12" s="380"/>
      <c r="G12" s="380"/>
      <c r="H12" s="380"/>
      <c r="I12" s="380"/>
      <c r="J12" s="381"/>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82"/>
      <c r="E13" s="380"/>
      <c r="F13" s="380"/>
      <c r="G13" s="380"/>
      <c r="H13" s="380"/>
      <c r="I13" s="380"/>
      <c r="J13" s="381"/>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82" t="s">
        <v>13965</v>
      </c>
      <c r="E14" s="380"/>
      <c r="F14" s="380"/>
      <c r="G14" s="380"/>
      <c r="H14" s="380"/>
      <c r="I14" s="380"/>
      <c r="J14" s="381"/>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82" t="s">
        <v>13966</v>
      </c>
      <c r="E15" s="380"/>
      <c r="F15" s="380"/>
      <c r="G15" s="380"/>
      <c r="H15" s="380"/>
      <c r="I15" s="380"/>
      <c r="J15" s="381"/>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379" t="s">
        <v>13967</v>
      </c>
      <c r="E16" s="380"/>
      <c r="F16" s="380"/>
      <c r="G16" s="380"/>
      <c r="H16" s="380"/>
      <c r="I16" s="380"/>
      <c r="J16" s="381"/>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82" t="s">
        <v>13968</v>
      </c>
      <c r="E17" s="380"/>
      <c r="F17" s="380"/>
      <c r="G17" s="380"/>
      <c r="H17" s="380"/>
      <c r="I17" s="380"/>
      <c r="J17" s="381"/>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82" t="s">
        <v>13969</v>
      </c>
      <c r="E18" s="380"/>
      <c r="F18" s="380"/>
      <c r="G18" s="380"/>
      <c r="H18" s="380"/>
      <c r="I18" s="380"/>
      <c r="J18" s="381"/>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82" t="s">
        <v>13970</v>
      </c>
      <c r="E19" s="380"/>
      <c r="F19" s="380"/>
      <c r="G19" s="380"/>
      <c r="H19" s="380"/>
      <c r="I19" s="380"/>
      <c r="J19" s="38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379" t="s">
        <v>13971</v>
      </c>
      <c r="E20" s="380"/>
      <c r="F20" s="380"/>
      <c r="G20" s="380"/>
      <c r="H20" s="380"/>
      <c r="I20" s="380"/>
      <c r="J20" s="38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 (*):</v>
      </c>
      <c r="C21" s="144"/>
      <c r="D21" s="382" t="s">
        <v>13972</v>
      </c>
      <c r="E21" s="380"/>
      <c r="F21" s="380"/>
      <c r="G21" s="380"/>
      <c r="H21" s="380"/>
      <c r="I21" s="380"/>
      <c r="J21" s="38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417">
        <v>43916</v>
      </c>
      <c r="E22" s="418"/>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413"/>
      <c r="E23" s="41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65" t="str">
        <f ca="1">OFFSET(L!$C$1,MATCH("Declaration"&amp;ADDRESS(ROW(),COLUMN(),4),L!$A:$A,0)-1,SL,,)</f>
        <v>Answer the following questions 1 - 6 based on the declaration scope indicated above</v>
      </c>
      <c r="C24" s="365"/>
      <c r="D24" s="365"/>
      <c r="E24" s="365"/>
      <c r="F24" s="365"/>
      <c r="G24" s="365"/>
      <c r="H24" s="365"/>
      <c r="I24" s="365"/>
      <c r="J24" s="36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 xml:space="preserve">1) Is any of the cobalt intentionally added or used in the product(s) or in the production process? </v>
      </c>
      <c r="C25" s="15"/>
      <c r="D25" s="410" t="str">
        <f ca="1">OFFSET(L!$C$1,MATCH("Declaration"&amp;ADDRESS(ROW(),COLUMN(),4),L!$A:$A,0)-1,SL,,)</f>
        <v>Answer</v>
      </c>
      <c r="E25" s="410"/>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77" t="s">
        <v>380</v>
      </c>
      <c r="E26" s="378"/>
      <c r="F26" s="10"/>
      <c r="G26" s="366"/>
      <c r="H26" s="367"/>
      <c r="I26" s="367"/>
      <c r="J26" s="368"/>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71" t="s">
        <v>380</v>
      </c>
      <c r="E27" s="372"/>
      <c r="F27" s="10"/>
      <c r="G27" s="366"/>
      <c r="H27" s="367"/>
      <c r="I27" s="367"/>
      <c r="J27" s="36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71" t="s">
        <v>380</v>
      </c>
      <c r="E28" s="372"/>
      <c r="F28" s="10"/>
      <c r="G28" s="366"/>
      <c r="H28" s="367"/>
      <c r="I28" s="367"/>
      <c r="J28" s="36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71" t="s">
        <v>380</v>
      </c>
      <c r="E29" s="372"/>
      <c r="F29" s="10"/>
      <c r="G29" s="366"/>
      <c r="H29" s="367"/>
      <c r="I29" s="367"/>
      <c r="J29" s="36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4" t="str">
        <f ca="1">D25</f>
        <v>Answer</v>
      </c>
      <c r="E31" s="384"/>
      <c r="F31" s="16"/>
      <c r="G31" s="43" t="str">
        <f ca="1">G25</f>
        <v>Comments</v>
      </c>
      <c r="H31" s="412"/>
      <c r="I31" s="412"/>
      <c r="J31" s="412"/>
      <c r="K31" s="35"/>
      <c r="L31" s="117" t="s">
        <v>708</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77"/>
      <c r="E32" s="378"/>
      <c r="F32" s="46"/>
      <c r="G32" s="366"/>
      <c r="H32" s="367"/>
      <c r="I32" s="367"/>
      <c r="J32" s="368"/>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71"/>
      <c r="E33" s="372"/>
      <c r="F33" s="46"/>
      <c r="G33" s="366"/>
      <c r="H33" s="367"/>
      <c r="I33" s="367"/>
      <c r="J33" s="36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77"/>
      <c r="E34" s="378"/>
      <c r="F34" s="46"/>
      <c r="G34" s="366"/>
      <c r="H34" s="367"/>
      <c r="I34" s="367"/>
      <c r="J34" s="36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77"/>
      <c r="E35" s="378"/>
      <c r="F35" s="46"/>
      <c r="G35" s="366"/>
      <c r="H35" s="367"/>
      <c r="I35" s="367"/>
      <c r="J35" s="36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84" t="str">
        <f ca="1">D25</f>
        <v>Answer</v>
      </c>
      <c r="E37" s="384"/>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77"/>
      <c r="E38" s="378"/>
      <c r="F38" s="46"/>
      <c r="G38" s="366"/>
      <c r="H38" s="367"/>
      <c r="I38" s="367"/>
      <c r="J38" s="36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71"/>
      <c r="E39" s="372"/>
      <c r="F39" s="46"/>
      <c r="G39" s="366"/>
      <c r="H39" s="367"/>
      <c r="I39" s="367"/>
      <c r="J39" s="36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71"/>
      <c r="E40" s="372"/>
      <c r="F40" s="46"/>
      <c r="G40" s="366"/>
      <c r="H40" s="367"/>
      <c r="I40" s="367"/>
      <c r="J40" s="36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71"/>
      <c r="E41" s="372"/>
      <c r="F41" s="46"/>
      <c r="G41" s="366"/>
      <c r="H41" s="367"/>
      <c r="I41" s="367"/>
      <c r="J41" s="36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 customHeight="1">
      <c r="A43" s="40"/>
      <c r="B43" s="142" t="str">
        <f ca="1">OFFSET(L!$C$1,MATCH("Declaration"&amp;ADDRESS(ROW(),COLUMN(),4),L!$A:$A,0)-1,SL,,)&amp;Q31</f>
        <v>4) What percentage of relevant suppliers have provided a response to your supply chain survey?</v>
      </c>
      <c r="C43" s="8"/>
      <c r="D43" s="384" t="str">
        <f ca="1">D25</f>
        <v>Answer</v>
      </c>
      <c r="E43" s="384"/>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375"/>
      <c r="E44" s="376"/>
      <c r="F44" s="46"/>
      <c r="G44" s="366"/>
      <c r="H44" s="367"/>
      <c r="I44" s="367"/>
      <c r="J44" s="36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73"/>
      <c r="E45" s="374"/>
      <c r="F45" s="46"/>
      <c r="G45" s="366"/>
      <c r="H45" s="367"/>
      <c r="I45" s="367"/>
      <c r="J45" s="36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73"/>
      <c r="E46" s="374"/>
      <c r="F46" s="46"/>
      <c r="G46" s="366"/>
      <c r="H46" s="367"/>
      <c r="I46" s="367"/>
      <c r="J46" s="36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73"/>
      <c r="E47" s="374"/>
      <c r="F47" s="46"/>
      <c r="G47" s="366"/>
      <c r="H47" s="367"/>
      <c r="I47" s="367"/>
      <c r="J47" s="36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 xml:space="preserve">5) Have you identified all of the smelters supplying the cobalt to your supply chain? </v>
      </c>
      <c r="C49" s="8"/>
      <c r="D49" s="384" t="str">
        <f ca="1">D25</f>
        <v>Answer</v>
      </c>
      <c r="E49" s="384"/>
      <c r="F49" s="16"/>
      <c r="G49" s="43" t="str">
        <f ca="1">G25</f>
        <v>Comments</v>
      </c>
      <c r="H49" s="383"/>
      <c r="I49" s="383"/>
      <c r="J49" s="383"/>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405"/>
      <c r="E50" s="406"/>
      <c r="F50" s="46"/>
      <c r="G50" s="366"/>
      <c r="H50" s="367"/>
      <c r="I50" s="367"/>
      <c r="J50" s="36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71"/>
      <c r="E51" s="372"/>
      <c r="F51" s="46"/>
      <c r="G51" s="366"/>
      <c r="H51" s="367"/>
      <c r="I51" s="367"/>
      <c r="J51" s="36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71"/>
      <c r="E52" s="372"/>
      <c r="F52" s="46"/>
      <c r="G52" s="366"/>
      <c r="H52" s="367"/>
      <c r="I52" s="367"/>
      <c r="J52" s="36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71"/>
      <c r="E53" s="372"/>
      <c r="F53" s="46"/>
      <c r="G53" s="366"/>
      <c r="H53" s="367"/>
      <c r="I53" s="367"/>
      <c r="J53" s="36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 xml:space="preserve">6) Has all applicable smelter information received by your company been reported in this declaration? </v>
      </c>
      <c r="C55" s="8"/>
      <c r="D55" s="384" t="str">
        <f ca="1">D25</f>
        <v>Answer</v>
      </c>
      <c r="E55" s="384"/>
      <c r="F55" s="16"/>
      <c r="G55" s="43" t="str">
        <f ca="1">G25</f>
        <v>Comments</v>
      </c>
      <c r="H55" s="383" t="str">
        <f>IF(Q63="(*)","Click here to enter smelter names","")</f>
        <v/>
      </c>
      <c r="I55" s="383"/>
      <c r="J55" s="383"/>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77"/>
      <c r="E56" s="378"/>
      <c r="F56" s="47"/>
      <c r="G56" s="366"/>
      <c r="H56" s="367"/>
      <c r="I56" s="367"/>
      <c r="J56" s="36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71"/>
      <c r="E57" s="372"/>
      <c r="F57" s="47"/>
      <c r="G57" s="366"/>
      <c r="H57" s="367"/>
      <c r="I57" s="367"/>
      <c r="J57" s="36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71"/>
      <c r="E58" s="372"/>
      <c r="F58" s="47"/>
      <c r="G58" s="366"/>
      <c r="H58" s="367"/>
      <c r="I58" s="367"/>
      <c r="J58" s="36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71"/>
      <c r="E59" s="372"/>
      <c r="F59" s="49"/>
      <c r="G59" s="366"/>
      <c r="H59" s="367"/>
      <c r="I59" s="367"/>
      <c r="J59" s="36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422" t="str">
        <f ca="1">OFFSET(L!$C$1,MATCH("Declaration"&amp;ADDRESS(ROW(),COLUMN(),4),L!$A:$A,0)-1,SL,,)</f>
        <v>Answer the Following Questions at a Company Level</v>
      </c>
      <c r="C61" s="422"/>
      <c r="D61" s="422"/>
      <c r="E61" s="422"/>
      <c r="F61" s="422"/>
      <c r="G61" s="422"/>
      <c r="H61" s="422"/>
      <c r="I61" s="422"/>
      <c r="J61" s="42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410" t="str">
        <f ca="1">D25</f>
        <v>Answer</v>
      </c>
      <c r="E62" s="410"/>
      <c r="F62" s="52"/>
      <c r="G62" s="410" t="str">
        <f ca="1">G25</f>
        <v>Comments</v>
      </c>
      <c r="H62" s="410" t="e">
        <f>HLOOKUP(SL,LT,$O62,0)</f>
        <v>#NAME?</v>
      </c>
      <c r="I62" s="41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7"/>
      <c r="E63" s="378"/>
      <c r="F63" s="56"/>
      <c r="G63" s="366"/>
      <c r="H63" s="367"/>
      <c r="I63" s="367"/>
      <c r="J63" s="368"/>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411"/>
      <c r="H64" s="411"/>
      <c r="I64" s="411"/>
      <c r="J64" s="41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7"/>
      <c r="E65" s="378"/>
      <c r="F65" s="56"/>
      <c r="G65" s="407"/>
      <c r="H65" s="408"/>
      <c r="I65" s="408"/>
      <c r="J65" s="409"/>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2" customHeight="1">
      <c r="A67" s="40"/>
      <c r="B67" s="55" t="str">
        <f ca="1">OFFSET(L!$C$1,MATCH("Declaration"&amp;ADDRESS(ROW(),COLUMN(),4),L!$A:$A,0)-1,SL,,)&amp;P32</f>
        <v xml:space="preserve">C. Have you implemented due diligence measures for cobalt in the declaration scope indicated above? </v>
      </c>
      <c r="C67" s="56"/>
      <c r="D67" s="377"/>
      <c r="E67" s="378"/>
      <c r="F67" s="56"/>
      <c r="G67" s="366"/>
      <c r="H67" s="367"/>
      <c r="I67" s="367"/>
      <c r="J67" s="368"/>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7"/>
      <c r="E69" s="378"/>
      <c r="F69" s="56"/>
      <c r="G69" s="366"/>
      <c r="H69" s="367"/>
      <c r="I69" s="367"/>
      <c r="J69" s="368"/>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7"/>
      <c r="E71" s="378"/>
      <c r="F71" s="56"/>
      <c r="G71" s="366"/>
      <c r="H71" s="367"/>
      <c r="I71" s="367"/>
      <c r="J71" s="368"/>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8"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7"/>
      <c r="E73" s="378"/>
      <c r="F73" s="56"/>
      <c r="G73" s="366"/>
      <c r="H73" s="367"/>
      <c r="I73" s="367"/>
      <c r="J73" s="368"/>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6.2">
      <c r="A74" s="40"/>
      <c r="B74" s="60"/>
      <c r="C74" s="10"/>
      <c r="D74" s="1"/>
      <c r="E74" s="1"/>
      <c r="F74" s="11"/>
      <c r="G74" s="411"/>
      <c r="H74" s="411"/>
      <c r="I74" s="411"/>
      <c r="J74" s="41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 customHeight="1">
      <c r="A75" s="40"/>
      <c r="B75" s="55" t="str">
        <f ca="1">OFFSET(L!$C$1,MATCH("Declaration"&amp;ADDRESS(ROW(),COLUMN(),4),L!$A:$A,0)-1,SL,,)&amp;P32</f>
        <v xml:space="preserve">G. Does your company conduct cobalt supply chain survey(s) of your relevant supplier(s)? </v>
      </c>
      <c r="C75" s="56"/>
      <c r="D75" s="377"/>
      <c r="E75" s="378"/>
      <c r="F75" s="56"/>
      <c r="G75" s="366"/>
      <c r="H75" s="367"/>
      <c r="I75" s="367"/>
      <c r="J75" s="368"/>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6.2">
      <c r="A76" s="40"/>
      <c r="B76" s="57"/>
      <c r="C76" s="10"/>
      <c r="D76" s="1"/>
      <c r="E76" s="1"/>
      <c r="F76" s="11"/>
      <c r="G76" s="423"/>
      <c r="H76" s="423"/>
      <c r="I76" s="423"/>
      <c r="J76" s="423"/>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7"/>
      <c r="E77" s="378"/>
      <c r="F77" s="56"/>
      <c r="G77" s="366"/>
      <c r="H77" s="367"/>
      <c r="I77" s="367"/>
      <c r="J77" s="368"/>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 customHeight="1">
      <c r="A79" s="40"/>
      <c r="B79" s="55" t="str">
        <f ca="1">OFFSET(L!$C$1,MATCH("Declaration"&amp;ADDRESS(ROW(),COLUMN(),4),L!$A:$A,0)-1,SL,,)&amp;P32</f>
        <v xml:space="preserve">I. Does your review process include corrective action management? </v>
      </c>
      <c r="C79" s="56"/>
      <c r="D79" s="377"/>
      <c r="E79" s="378"/>
      <c r="F79" s="56"/>
      <c r="G79" s="366"/>
      <c r="H79" s="367"/>
      <c r="I79" s="367"/>
      <c r="J79" s="368"/>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421" t="str">
        <f>IF(OR($D$8="",$I$3=""),"","Click here to check required fields completion")</f>
        <v/>
      </c>
      <c r="C80" s="421"/>
      <c r="D80" s="421"/>
      <c r="E80" s="421"/>
      <c r="F80" s="421"/>
      <c r="G80" s="421"/>
      <c r="H80" s="421"/>
      <c r="I80" s="421"/>
      <c r="J80" s="421"/>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419" t="str">
        <f ca="1">OFFSET(L!$C$1,MATCH("General"&amp;"Cpy",L!$A:$A,0)-1,SL,,)</f>
        <v>© 2019 Responsible Minerals Initiative. All rights reserved.</v>
      </c>
      <c r="B81" s="420"/>
      <c r="C81" s="420"/>
      <c r="D81" s="420"/>
      <c r="E81" s="420"/>
      <c r="F81" s="420"/>
      <c r="G81" s="420"/>
      <c r="H81" s="420"/>
      <c r="I81" s="420"/>
      <c r="J81" s="42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8" t="s">
        <v>379</v>
      </c>
    </row>
    <row r="87" spans="1:34" ht="15" hidden="1">
      <c r="B87" s="228" t="s">
        <v>380</v>
      </c>
    </row>
    <row r="88" spans="1:34" ht="15" hidden="1">
      <c r="B88" s="228" t="s">
        <v>381</v>
      </c>
    </row>
    <row r="89" spans="1:34" ht="15" hidden="1">
      <c r="B89" s="228" t="s">
        <v>12271</v>
      </c>
    </row>
    <row r="90" spans="1:34" ht="15" hidden="1">
      <c r="B90" s="272">
        <v>1</v>
      </c>
    </row>
    <row r="91" spans="1:34" ht="15" hidden="1">
      <c r="B91" s="228" t="s">
        <v>1317</v>
      </c>
    </row>
    <row r="92" spans="1:34" ht="15" hidden="1">
      <c r="B92" s="228" t="s">
        <v>1318</v>
      </c>
      <c r="L92"/>
      <c r="M92"/>
      <c r="N92"/>
      <c r="O92"/>
    </row>
    <row r="93" spans="1:34" ht="15" hidden="1">
      <c r="B93" s="228" t="s">
        <v>1319</v>
      </c>
      <c r="L93"/>
      <c r="M93"/>
      <c r="N93"/>
      <c r="O93"/>
    </row>
    <row r="94" spans="1:34" ht="15" hidden="1">
      <c r="B94" s="228" t="s">
        <v>1320</v>
      </c>
      <c r="L94"/>
      <c r="M94"/>
      <c r="N94"/>
      <c r="O94"/>
    </row>
    <row r="95" spans="1:34" ht="15" hidden="1">
      <c r="B95" s="228" t="s">
        <v>382</v>
      </c>
      <c r="L95"/>
      <c r="M95"/>
      <c r="N95"/>
      <c r="O95"/>
    </row>
    <row r="96" spans="1:34" ht="15" hidden="1">
      <c r="B96" s="228" t="s">
        <v>11380</v>
      </c>
      <c r="L96"/>
      <c r="M96"/>
      <c r="N96"/>
      <c r="O96"/>
    </row>
    <row r="97" spans="2:15" ht="15" hidden="1">
      <c r="B97" s="228" t="s">
        <v>379</v>
      </c>
      <c r="L97"/>
      <c r="M97"/>
      <c r="N97"/>
      <c r="O97"/>
    </row>
    <row r="98" spans="2:15" ht="15" hidden="1">
      <c r="B98" s="228" t="s">
        <v>380</v>
      </c>
      <c r="L98"/>
      <c r="M98"/>
      <c r="N98"/>
      <c r="O98"/>
    </row>
    <row r="99" spans="2:15" ht="15" hidden="1">
      <c r="B99" s="228" t="s">
        <v>12597</v>
      </c>
      <c r="L99"/>
      <c r="M99"/>
      <c r="N99"/>
      <c r="O99"/>
    </row>
    <row r="100" spans="2:15" ht="15" hidden="1">
      <c r="B100" s="228" t="s">
        <v>11692</v>
      </c>
    </row>
    <row r="101" spans="2:15" ht="15" hidden="1">
      <c r="B101" s="228" t="s">
        <v>380</v>
      </c>
    </row>
    <row r="102" spans="2:15" ht="13.2" thickTop="1"/>
  </sheetData>
  <sheetProtection algorithmName="SHA-512" hashValue="BjYBG1u5A4hwjL1ZU3EQB+5A4NJakiQ7hnSZEELJstUHNjTaBeniAagw3pq/bOSfWJJZT0I0zLneGskwVkGWrA==" saltValue="WbrX0f/73BfBRWXY85ppUQ=="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94" type="noConversion"/>
  <conditionalFormatting sqref="D26:E26">
    <cfRule type="expression" dxfId="83" priority="134" stopIfTrue="1">
      <formula>IF($D$26="",TRUE)</formula>
    </cfRule>
  </conditionalFormatting>
  <conditionalFormatting sqref="D27:E27">
    <cfRule type="expression" dxfId="82" priority="141" stopIfTrue="1">
      <formula>IF($D$27="",TRUE)</formula>
    </cfRule>
  </conditionalFormatting>
  <conditionalFormatting sqref="D8:J8">
    <cfRule type="expression" dxfId="81" priority="148" stopIfTrue="1">
      <formula>IF($D$8="",TRUE)</formula>
    </cfRule>
  </conditionalFormatting>
  <conditionalFormatting sqref="D9:G9">
    <cfRule type="expression" dxfId="80" priority="149" stopIfTrue="1">
      <formula>IF($D$9="",TRUE)</formula>
    </cfRule>
  </conditionalFormatting>
  <conditionalFormatting sqref="D22:E22">
    <cfRule type="expression" dxfId="79" priority="156" stopIfTrue="1">
      <formula>IF($D$22="",TRUE)</formula>
    </cfRule>
  </conditionalFormatting>
  <conditionalFormatting sqref="D10:J10">
    <cfRule type="expression" dxfId="78" priority="53" stopIfTrue="1">
      <formula>IF($D$9=$Q$9,TRUE)</formula>
    </cfRule>
    <cfRule type="expression" dxfId="77" priority="163" stopIfTrue="1">
      <formula>IF(AND($D$10="",$D$9=$R$9),TRUE)</formula>
    </cfRule>
  </conditionalFormatting>
  <conditionalFormatting sqref="D34:E34 D40:E40 D46:E46 D52:E52 D58:E58">
    <cfRule type="expression" dxfId="76" priority="46" stopIfTrue="1">
      <formula>$P$28=""</formula>
    </cfRule>
  </conditionalFormatting>
  <conditionalFormatting sqref="D35:E35 D41:E41 D47:E47 D53:E53 D59:E59">
    <cfRule type="expression" dxfId="75" priority="161" stopIfTrue="1">
      <formula>$P$29=""</formula>
    </cfRule>
  </conditionalFormatting>
  <conditionalFormatting sqref="D34 D40 D46 D52 D58">
    <cfRule type="expression" dxfId="74" priority="159" stopIfTrue="1">
      <formula>IF(AND(OR($D$28="Yes",$D$28=""),D34=""),1,0)</formula>
    </cfRule>
  </conditionalFormatting>
  <conditionalFormatting sqref="D32:E32 D38:E38 D44:E44 D50:E50 D56:E56">
    <cfRule type="expression" dxfId="73" priority="50" stopIfTrue="1">
      <formula>IF(AND(OR($D$26="No",$D$26="Unknown"),D32=""),1,0)</formula>
    </cfRule>
    <cfRule type="expression" dxfId="72" priority="51" stopIfTrue="1">
      <formula>IF(AND(OR($D$26="Yes",$D$26=""),D32=""),1,0)</formula>
    </cfRule>
  </conditionalFormatting>
  <conditionalFormatting sqref="G73:J73">
    <cfRule type="expression" dxfId="71" priority="44" stopIfTrue="1">
      <formula>IF(AND($D$73="Yes, using other format (describe)",$G$73=""),TRUE)</formula>
    </cfRule>
  </conditionalFormatting>
  <conditionalFormatting sqref="D33:E33 D39:E39 D45:E45 D51:E51 D57:E57">
    <cfRule type="expression" dxfId="70" priority="157" stopIfTrue="1">
      <formula>$P$33=""</formula>
    </cfRule>
    <cfRule type="expression" dxfId="69" priority="158" stopIfTrue="1">
      <formula>IF(AND(OR($D$27="Yes",$D$27=""),D33=""),1,0)</formula>
    </cfRule>
  </conditionalFormatting>
  <conditionalFormatting sqref="D35:E35 D41:E41 D47:E47 D53:E53 D59:E59">
    <cfRule type="expression" dxfId="68" priority="162" stopIfTrue="1">
      <formula>IF(AND(OR($D$29="Yes",$D$29=""),D35=""),1,0)</formula>
    </cfRule>
  </conditionalFormatting>
  <conditionalFormatting sqref="D27 D33 D39 D45 D51 D57">
    <cfRule type="expression" dxfId="67" priority="31" stopIfTrue="1">
      <formula>IF($D$27="No",TRUE)</formula>
    </cfRule>
  </conditionalFormatting>
  <conditionalFormatting sqref="D28 D34 D40 D46 D52 D58">
    <cfRule type="expression" dxfId="66" priority="30">
      <formula>IF($D$28="No",TRUE)</formula>
    </cfRule>
  </conditionalFormatting>
  <conditionalFormatting sqref="D29 D35 D41 D47 D53 D59">
    <cfRule type="expression" dxfId="65" priority="29">
      <formula>IF($D$29="No",TRUE)</formula>
    </cfRule>
  </conditionalFormatting>
  <conditionalFormatting sqref="G63:J63">
    <cfRule type="expression" dxfId="64" priority="26">
      <formula>IF(AND($D$63="Yes",$G$63=""),TRUE)</formula>
    </cfRule>
  </conditionalFormatting>
  <conditionalFormatting sqref="G75:J75">
    <cfRule type="expression" dxfId="63" priority="25">
      <formula>IF(AND($D$75="Yes, using other format (describe)",$G$75=""),TRUE)</formula>
    </cfRule>
  </conditionalFormatting>
  <conditionalFormatting sqref="D15:J15">
    <cfRule type="expression" dxfId="62" priority="22" stopIfTrue="1">
      <formula>IF($D$15="",TRUE)</formula>
    </cfRule>
  </conditionalFormatting>
  <conditionalFormatting sqref="D16:J16">
    <cfRule type="expression" dxfId="61" priority="23" stopIfTrue="1">
      <formula>IF($D$16="",TRUE)</formula>
    </cfRule>
  </conditionalFormatting>
  <conditionalFormatting sqref="D17:J17">
    <cfRule type="expression" dxfId="60" priority="24" stopIfTrue="1">
      <formula>IF($D$17="",TRUE)</formula>
    </cfRule>
  </conditionalFormatting>
  <conditionalFormatting sqref="D18:J18">
    <cfRule type="expression" dxfId="59" priority="21" stopIfTrue="1">
      <formula>IF($D$18="",TRUE)</formula>
    </cfRule>
  </conditionalFormatting>
  <conditionalFormatting sqref="D20:J20">
    <cfRule type="expression" dxfId="58" priority="19" stopIfTrue="1">
      <formula>IF($D$20="",TRUE)</formula>
    </cfRule>
  </conditionalFormatting>
  <conditionalFormatting sqref="D21:J21">
    <cfRule type="expression" dxfId="57" priority="20" stopIfTrue="1">
      <formula>IF($D$21="",TRUE)</formula>
    </cfRule>
  </conditionalFormatting>
  <conditionalFormatting sqref="D63:E63">
    <cfRule type="expression" dxfId="56" priority="17" stopIfTrue="1">
      <formula>IF(AND(OR($D$26="No",$D$26="Unknown"),D63=""),1,0)</formula>
    </cfRule>
    <cfRule type="expression" dxfId="55" priority="18" stopIfTrue="1">
      <formula>IF(AND(OR($D$26="Yes",$D$26=""),D63=""),1,0)</formula>
    </cfRule>
  </conditionalFormatting>
  <conditionalFormatting sqref="D65:E65">
    <cfRule type="expression" dxfId="54" priority="15" stopIfTrue="1">
      <formula>IF(AND(OR($D$26="No",$D$26="Unknown"),D65=""),1,0)</formula>
    </cfRule>
    <cfRule type="expression" dxfId="53" priority="16" stopIfTrue="1">
      <formula>IF(AND(OR($D$26="Yes",$D$26=""),D65=""),1,0)</formula>
    </cfRule>
  </conditionalFormatting>
  <conditionalFormatting sqref="D67:E67">
    <cfRule type="expression" dxfId="52" priority="13" stopIfTrue="1">
      <formula>IF(AND(OR($D$26="No",$D$26="Unknown"),D67=""),1,0)</formula>
    </cfRule>
    <cfRule type="expression" dxfId="51" priority="14" stopIfTrue="1">
      <formula>IF(AND(OR($D$26="Yes",$D$26=""),D67=""),1,0)</formula>
    </cfRule>
  </conditionalFormatting>
  <conditionalFormatting sqref="D75:E75 D73:E73 D71:E71 D69:E69">
    <cfRule type="expression" dxfId="50" priority="5" stopIfTrue="1">
      <formula>IF(AND(OR($D$26="No",$D$26="Unknown"),D69=""),1,0)</formula>
    </cfRule>
    <cfRule type="expression" dxfId="49" priority="6" stopIfTrue="1">
      <formula>IF(AND(OR($D$26="Yes",$D$26=""),D69=""),1,0)</formula>
    </cfRule>
  </conditionalFormatting>
  <conditionalFormatting sqref="D77:E77">
    <cfRule type="expression" dxfId="48" priority="3" stopIfTrue="1">
      <formula>IF(AND(OR($D$26="No",$D$26="Unknown"),D77=""),1,0)</formula>
    </cfRule>
    <cfRule type="expression" dxfId="47" priority="4" stopIfTrue="1">
      <formula>IF(AND(OR($D$26="Yes",$D$26=""),D77=""),1,0)</formula>
    </cfRule>
  </conditionalFormatting>
  <conditionalFormatting sqref="D79:E79">
    <cfRule type="expression" dxfId="46" priority="1" stopIfTrue="1">
      <formula>IF(AND(OR($D$26="No",$D$26="Unknown"),D79=""),1,0)</formula>
    </cfRule>
    <cfRule type="expression" dxfId="45" priority="2" stopIfTrue="1">
      <formula>IF(AND(OR($D$26="Yes",$D$26=""),D79=""),1,0)</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H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223" customWidth="1"/>
    <col min="2" max="2" width="13.26953125" style="226" customWidth="1"/>
    <col min="3" max="3" width="40.453125" style="226" customWidth="1"/>
    <col min="4" max="4" width="30.7265625" style="226" customWidth="1"/>
    <col min="5" max="5" width="20.90625" style="226" customWidth="1"/>
    <col min="6" max="7" width="13.90625" style="226" customWidth="1"/>
    <col min="8" max="8" width="25.08984375" style="226" customWidth="1"/>
    <col min="9" max="9" width="24.08984375" style="226" customWidth="1"/>
    <col min="10" max="10" width="18.26953125" style="226" customWidth="1"/>
    <col min="11" max="11" width="27.26953125" style="226" customWidth="1"/>
    <col min="12" max="12" width="20.7265625" style="226" customWidth="1"/>
    <col min="13" max="13" width="35.08984375" style="226" customWidth="1"/>
    <col min="14" max="14" width="42.08984375" style="226" customWidth="1"/>
    <col min="15" max="15" width="32.08984375" style="226" customWidth="1"/>
    <col min="16" max="16" width="22.90625" style="226" customWidth="1"/>
    <col min="17" max="17" width="43.453125" style="226" customWidth="1"/>
    <col min="18" max="18" width="35.90625" style="226" hidden="1" customWidth="1"/>
    <col min="19" max="20" width="17.90625" style="226" hidden="1" customWidth="1"/>
    <col min="21" max="21" width="8.90625" style="155" hidden="1" customWidth="1"/>
    <col min="22" max="22" width="6.08984375" style="155" hidden="1" customWidth="1"/>
    <col min="23" max="23" width="8.7265625" style="155" hidden="1" customWidth="1"/>
    <col min="24" max="24" width="8.90625" style="155" hidden="1" customWidth="1"/>
    <col min="25" max="26" width="4.26953125" style="155" hidden="1" customWidth="1"/>
    <col min="27" max="27" width="4.26953125" style="226" hidden="1" customWidth="1"/>
    <col min="28" max="28" width="7.90625" style="226" hidden="1" customWidth="1"/>
    <col min="29" max="33" width="4.26953125" style="226" hidden="1" customWidth="1"/>
    <col min="34" max="34" width="14.453125" style="226" hidden="1" customWidth="1"/>
    <col min="35" max="39" width="8.90625" style="226" customWidth="1"/>
    <col min="40" max="16384" width="8.90625" style="226"/>
  </cols>
  <sheetData>
    <row r="1" spans="1:34" s="20" customFormat="1" ht="13.8"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8.2">
      <c r="A2" s="299"/>
      <c r="B2" s="201" t="str">
        <f ca="1">OFFSET(L!$C$1,MATCH("Smelter List"&amp;ADDRESS(ROW(),COLUMN(),4),L!$A:$A,0)-1,SL,,)</f>
        <v>TO BEGIN:</v>
      </c>
      <c r="C2" s="172"/>
      <c r="D2" s="172"/>
      <c r="E2" s="172"/>
      <c r="F2" s="210"/>
      <c r="G2" s="210"/>
      <c r="H2" s="210"/>
      <c r="I2" s="211"/>
      <c r="J2" s="424"/>
      <c r="K2" s="425"/>
      <c r="L2" s="425"/>
      <c r="M2" s="425"/>
      <c r="N2" s="425"/>
      <c r="O2" s="425"/>
      <c r="P2" s="212"/>
      <c r="Q2" s="213"/>
      <c r="R2" s="214"/>
      <c r="S2" s="214"/>
      <c r="T2" s="214"/>
      <c r="U2" s="167"/>
      <c r="V2" s="167"/>
      <c r="W2" s="168"/>
      <c r="X2" s="167"/>
      <c r="Y2" s="167"/>
      <c r="Z2" s="167"/>
      <c r="AH2" s="154" t="s">
        <v>379</v>
      </c>
    </row>
    <row r="3" spans="1:34" s="20" customFormat="1" ht="82.95" customHeight="1">
      <c r="A3" s="300"/>
      <c r="B3" s="426"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6"/>
      <c r="D3" s="426"/>
      <c r="E3" s="426"/>
      <c r="F3" s="215"/>
      <c r="G3" s="427" t="str">
        <f ca="1">OFFSET(L!$C$1,MATCH("General"&amp;"Cpy",L!$A:$A,0)-1,SL,,)</f>
        <v>© 2019 Responsible Minerals Initiative. All rights reserved.</v>
      </c>
      <c r="H3" s="427"/>
      <c r="I3" s="428"/>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301"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0.399999999999999">
      <c r="A5" s="307"/>
      <c r="B5" s="193" t="str">
        <f>IF(LEN(A5)=0,"",INDEX('Smelter Look-up'!$A:$A,MATCH($A5,'Smelter Look-up'!$E:$E,0)))</f>
        <v/>
      </c>
      <c r="C5" s="199" t="str">
        <f>IF(LEN(A5)=0,"",INDEX('Smelter Look-up'!$C:$C,MATCH($A5,'Smelter Look-up'!$E:$E,0)))</f>
        <v/>
      </c>
      <c r="D5" s="193"/>
      <c r="E5" s="193" t="str">
        <f ca="1">IF(ISERROR($V5),"",OFFSET('Smelter Look-up'!$D$4,$V5-4,0)&amp;"")</f>
        <v/>
      </c>
      <c r="F5" s="193" t="str">
        <f ca="1">IF(ISERROR($V5),"",OFFSET('Smelter Look-up'!$E$4,$V5-4,0))</f>
        <v/>
      </c>
      <c r="G5" s="193" t="str">
        <f ca="1">IF(C5=$X$4,"Enter smelter details",IF(ISERROR($V5),"",OFFSET('Smelter Look-up'!$F$4,$V5-4,0)))</f>
        <v/>
      </c>
      <c r="H5" s="194" t="str">
        <f ca="1">IF(ISERROR($V5),"",OFFSET('Smelter Look-up'!$G$4,$V5-4,0))</f>
        <v/>
      </c>
      <c r="I5" s="195" t="str">
        <f ca="1">IF(ISERROR($V5),"",OFFSET('Smelter Look-up'!$H$4,$V5-4,0))</f>
        <v/>
      </c>
      <c r="J5" s="195" t="str">
        <f ca="1">IF(ISERROR($V5),"",OFFSET('Smelter Look-up'!$I$4,$V5-4,0))</f>
        <v/>
      </c>
      <c r="K5" s="197"/>
      <c r="L5" s="197"/>
      <c r="M5" s="197"/>
      <c r="N5" s="197"/>
      <c r="O5" s="197"/>
      <c r="P5" s="196"/>
      <c r="Q5" s="198"/>
      <c r="R5" s="193" t="str">
        <f ca="1">IF(ISERROR($V5),"",OFFSET('Smelter Look-up'!$C$4,$V5-4,0)&amp;"")</f>
        <v/>
      </c>
      <c r="S5" s="203" t="str">
        <f t="shared" ref="S5:S66" ca="1" si="0">IF(B5="","",IF(ISERROR(MATCH($E5,CL,0)),"Unknown",INDIRECT("'C'!$A$"&amp;MATCH($E5,CL,0)+1)))</f>
        <v/>
      </c>
      <c r="T5" s="203" t="str">
        <f ca="1">IF(B5="","",IF(ISERROR(MATCH($J5,SorP!$B$1:$B$6230,0)),"",INDIRECT("'SorP'!$A$"&amp;MATCH($J5,SorP!$B$1:$B$6230,0))))</f>
        <v/>
      </c>
      <c r="U5" s="220"/>
      <c r="V5" s="221" t="e">
        <f>IF(C5="",NA(),MATCH($B5&amp;$C5,'Smelter Look-up'!$J:$J,0))</f>
        <v>#N/A</v>
      </c>
      <c r="W5" s="222"/>
      <c r="X5" s="222">
        <f t="shared" ref="X5:X65" ca="1" si="1">IF(AND(C5="Smelter not listed",OR(LEN(D5)=0,LEN(E5)=0)),1,0)</f>
        <v>0</v>
      </c>
      <c r="Y5" s="222"/>
      <c r="Z5" s="222"/>
      <c r="AB5" s="223" t="str">
        <f t="shared" ref="AB5:AB65" si="2">B5&amp;C5</f>
        <v/>
      </c>
    </row>
    <row r="6" spans="1:34" s="223" customFormat="1" ht="20.399999999999999">
      <c r="A6" s="295"/>
      <c r="B6" s="193" t="str">
        <f>IF(LEN(A6)=0,"",INDEX('Smelter Look-up'!$A:$A,MATCH($A6,'Smelter Look-up'!$E:$E,0)))</f>
        <v/>
      </c>
      <c r="C6" s="199" t="str">
        <f>IF(LEN(A6)=0,"",INDEX('Smelter Look-up'!$C:$C,MATCH($A6,'Smelter Look-up'!$E:$E,0)))</f>
        <v/>
      </c>
      <c r="D6" s="193"/>
      <c r="E6" s="193" t="str">
        <f ca="1">IF(ISERROR($V6),"",OFFSET('Smelter Look-up'!$D$4,$V6-4,0)&amp;"")</f>
        <v/>
      </c>
      <c r="F6" s="193" t="str">
        <f ca="1">IF(ISERROR($V6),"",OFFSET('Smelter Look-up'!$E$4,$V6-4,0))</f>
        <v/>
      </c>
      <c r="G6" s="193" t="str">
        <f ca="1">IF(C6=$X$4,"Enter smelter details",IF(ISERROR($V6),"",OFFSET('Smelter Look-up'!$F$4,$V6-4,0)))</f>
        <v/>
      </c>
      <c r="H6" s="194" t="str">
        <f ca="1">IF(ISERROR($V6),"",OFFSET('Smelter Look-up'!$G$4,$V6-4,0))</f>
        <v/>
      </c>
      <c r="I6" s="195" t="str">
        <f ca="1">IF(ISERROR($V6),"",OFFSET('Smelter Look-up'!$H$4,$V6-4,0))</f>
        <v/>
      </c>
      <c r="J6" s="195" t="str">
        <f ca="1">IF(ISERROR($V6),"",OFFSET('Smelter Look-up'!$I$4,$V6-4,0))</f>
        <v/>
      </c>
      <c r="K6" s="197"/>
      <c r="L6" s="197"/>
      <c r="M6" s="197"/>
      <c r="N6" s="197"/>
      <c r="O6" s="197"/>
      <c r="P6" s="196"/>
      <c r="Q6" s="198"/>
      <c r="R6" s="193" t="str">
        <f ca="1">IF(ISERROR($V6),"",OFFSET('Smelter Look-up'!$C$4,$V6-4,0)&amp;"")</f>
        <v/>
      </c>
      <c r="S6" s="203" t="str">
        <f t="shared" ca="1" si="0"/>
        <v/>
      </c>
      <c r="T6" s="203" t="str">
        <f ca="1">IF(B6="","",IF(ISERROR(MATCH($J6,SorP!$B$1:$B$6230,0)),"",INDIRECT("'SorP'!$A$"&amp;MATCH($J6,SorP!$B$1:$B$6230,0))))</f>
        <v/>
      </c>
      <c r="U6" s="220"/>
      <c r="V6" s="221" t="e">
        <f>IF(C6="",NA(),MATCH($B6&amp;$C6,'Smelter Look-up'!$J:$J,0))</f>
        <v>#N/A</v>
      </c>
      <c r="W6" s="222"/>
      <c r="X6" s="222">
        <f t="shared" ca="1" si="1"/>
        <v>0</v>
      </c>
      <c r="Y6" s="222"/>
      <c r="Z6" s="222"/>
      <c r="AB6" s="223" t="str">
        <f t="shared" si="2"/>
        <v/>
      </c>
    </row>
    <row r="7" spans="1:34" s="223" customFormat="1" ht="20.399999999999999">
      <c r="A7" s="296"/>
      <c r="B7" s="193" t="str">
        <f>IF(LEN(A7)=0,"",INDEX('Smelter Look-up'!$A:$A,MATCH($A7,'Smelter Look-up'!$E:$E,0)))</f>
        <v/>
      </c>
      <c r="C7" s="199" t="str">
        <f>IF(LEN(A7)=0,"",INDEX('Smelter Look-up'!$C:$C,MATCH($A7,'Smelter Look-up'!$E:$E,0)))</f>
        <v/>
      </c>
      <c r="D7" s="193"/>
      <c r="E7" s="193" t="str">
        <f ca="1">IF(ISERROR($V7),"",OFFSET('Smelter Look-up'!$D$4,$V7-4,0)&amp;"")</f>
        <v/>
      </c>
      <c r="F7" s="193" t="str">
        <f ca="1">IF(ISERROR($V7),"",OFFSET('Smelter Look-up'!$E$4,$V7-4,0))</f>
        <v/>
      </c>
      <c r="G7" s="193" t="str">
        <f ca="1">IF(C7=$X$4,"Enter smelter details",IF(ISERROR($V7),"",OFFSET('Smelter Look-up'!$F$4,$V7-4,0)))</f>
        <v/>
      </c>
      <c r="H7" s="194" t="str">
        <f ca="1">IF(ISERROR($V7),"",OFFSET('Smelter Look-up'!$G$4,$V7-4,0))</f>
        <v/>
      </c>
      <c r="I7" s="195" t="str">
        <f ca="1">IF(ISERROR($V7),"",OFFSET('Smelter Look-up'!$H$4,$V7-4,0))</f>
        <v/>
      </c>
      <c r="J7" s="195" t="str">
        <f ca="1">IF(ISERROR($V7),"",OFFSET('Smelter Look-up'!$I$4,$V7-4,0))</f>
        <v/>
      </c>
      <c r="K7" s="197"/>
      <c r="L7" s="197"/>
      <c r="M7" s="197"/>
      <c r="N7" s="197"/>
      <c r="O7" s="197"/>
      <c r="P7" s="196"/>
      <c r="Q7" s="198"/>
      <c r="R7" s="193" t="str">
        <f ca="1">IF(ISERROR($V7),"",OFFSET('Smelter Look-up'!$C$4,$V7-4,0)&amp;"")</f>
        <v/>
      </c>
      <c r="S7" s="203" t="str">
        <f t="shared" ca="1" si="0"/>
        <v/>
      </c>
      <c r="T7" s="203" t="str">
        <f ca="1">IF(B7="","",IF(ISERROR(MATCH($J7,SorP!$B$1:$B$6230,0)),"",INDIRECT("'SorP'!$A$"&amp;MATCH($J7,SorP!$B$1:$B$6230,0))))</f>
        <v/>
      </c>
      <c r="U7" s="220"/>
      <c r="V7" s="221" t="e">
        <f>IF(C7="",NA(),MATCH($B7&amp;$C7,'Smelter Look-up'!$J:$J,0))</f>
        <v>#N/A</v>
      </c>
      <c r="W7" s="222"/>
      <c r="X7" s="222">
        <f t="shared" ca="1" si="1"/>
        <v>0</v>
      </c>
      <c r="Y7" s="222"/>
      <c r="Z7" s="222"/>
      <c r="AB7" s="223" t="str">
        <f t="shared" si="2"/>
        <v/>
      </c>
    </row>
    <row r="8" spans="1:34" s="223" customFormat="1" ht="20.399999999999999">
      <c r="A8" s="295"/>
      <c r="B8" s="193" t="str">
        <f>IF(LEN(A8)=0,"",INDEX('Smelter Look-up'!$A:$A,MATCH($A8,'Smelter Look-up'!$E:$E,0)))</f>
        <v/>
      </c>
      <c r="C8" s="199" t="str">
        <f>IF(LEN(A8)=0,"",INDEX('Smelter Look-up'!$C:$C,MATCH($A8,'Smelter Look-up'!$E:$E,0)))</f>
        <v/>
      </c>
      <c r="D8" s="193"/>
      <c r="E8" s="193" t="str">
        <f ca="1">IF(ISERROR($V8),"",OFFSET('Smelter Look-up'!$D$4,$V8-4,0)&amp;"")</f>
        <v/>
      </c>
      <c r="F8" s="193" t="str">
        <f ca="1">IF(ISERROR($V8),"",OFFSET('Smelter Look-up'!$E$4,$V8-4,0))</f>
        <v/>
      </c>
      <c r="G8" s="19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97"/>
      <c r="L8" s="197"/>
      <c r="M8" s="197"/>
      <c r="N8" s="197"/>
      <c r="O8" s="197"/>
      <c r="P8" s="196"/>
      <c r="Q8" s="198"/>
      <c r="R8" s="193" t="str">
        <f ca="1">IF(ISERROR($V8),"",OFFSET('Smelter Look-up'!$C$4,$V8-4,0)&amp;"")</f>
        <v/>
      </c>
      <c r="S8" s="203" t="str">
        <f t="shared" ca="1" si="0"/>
        <v/>
      </c>
      <c r="T8" s="203" t="str">
        <f ca="1">IF(B8="","",IF(ISERROR(MATCH($J8,SorP!$B$1:$B$6230,0)),"",INDIRECT("'SorP'!$A$"&amp;MATCH($J8,SorP!$B$1:$B$6230,0))))</f>
        <v/>
      </c>
      <c r="U8" s="220"/>
      <c r="V8" s="221" t="e">
        <f>IF(C8="",NA(),MATCH($B8&amp;$C8,'Smelter Look-up'!$J:$J,0))</f>
        <v>#N/A</v>
      </c>
      <c r="W8" s="222"/>
      <c r="X8" s="222">
        <f t="shared" ca="1" si="1"/>
        <v>0</v>
      </c>
      <c r="Y8" s="222"/>
      <c r="Z8" s="222"/>
      <c r="AB8" s="223" t="str">
        <f t="shared" si="2"/>
        <v/>
      </c>
    </row>
    <row r="9" spans="1:34" s="223" customFormat="1" ht="20.399999999999999">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ca="1" si="0"/>
        <v/>
      </c>
      <c r="T9" s="203" t="str">
        <f ca="1">IF(B9="","",IF(ISERROR(MATCH($J9,SorP!$B$1:$B$6230,0)),"",INDIRECT("'SorP'!$A$"&amp;MATCH($J9,SorP!$B$1:$B$6230,0))))</f>
        <v/>
      </c>
      <c r="U9" s="220"/>
      <c r="V9" s="221" t="e">
        <f>IF(C9="",NA(),MATCH($B9&amp;$C9,'Smelter Look-up'!$J:$J,0))</f>
        <v>#N/A</v>
      </c>
      <c r="W9" s="222"/>
      <c r="X9" s="222">
        <f t="shared" ca="1" si="1"/>
        <v>0</v>
      </c>
      <c r="Y9" s="222"/>
      <c r="Z9" s="222"/>
      <c r="AB9" s="223" t="str">
        <f t="shared" si="2"/>
        <v/>
      </c>
    </row>
    <row r="10" spans="1:34" s="223" customFormat="1" ht="20.399999999999999">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0"/>
        <v/>
      </c>
      <c r="T10" s="203" t="str">
        <f ca="1">IF(B10="","",IF(ISERROR(MATCH($J10,SorP!$B$1:$B$6230,0)),"",INDIRECT("'SorP'!$A$"&amp;MATCH($J10,SorP!$B$1:$B$6230,0))))</f>
        <v/>
      </c>
      <c r="U10" s="220"/>
      <c r="V10" s="221" t="e">
        <f>IF(C10="",NA(),MATCH($B10&amp;$C10,'Smelter Look-up'!$J:$J,0))</f>
        <v>#N/A</v>
      </c>
      <c r="W10" s="222"/>
      <c r="X10" s="222">
        <f t="shared" ca="1" si="1"/>
        <v>0</v>
      </c>
      <c r="Y10" s="222"/>
      <c r="Z10" s="222"/>
      <c r="AB10" s="223" t="str">
        <f t="shared" si="2"/>
        <v/>
      </c>
    </row>
    <row r="11" spans="1:34" s="223" customFormat="1" ht="20.399999999999999">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0"/>
        <v/>
      </c>
      <c r="T11" s="203" t="str">
        <f ca="1">IF(B11="","",IF(ISERROR(MATCH($J11,SorP!$B$1:$B$6230,0)),"",INDIRECT("'SorP'!$A$"&amp;MATCH($J11,SorP!$B$1:$B$6230,0))))</f>
        <v/>
      </c>
      <c r="U11" s="220"/>
      <c r="V11" s="221" t="e">
        <f>IF(C11="",NA(),MATCH($B11&amp;$C11,'Smelter Look-up'!$J:$J,0))</f>
        <v>#N/A</v>
      </c>
      <c r="W11" s="222"/>
      <c r="X11" s="222">
        <f t="shared" ca="1" si="1"/>
        <v>0</v>
      </c>
      <c r="Y11" s="222"/>
      <c r="Z11" s="222"/>
      <c r="AB11" s="223" t="str">
        <f t="shared" si="2"/>
        <v/>
      </c>
    </row>
    <row r="12" spans="1:34" s="223" customFormat="1" ht="20.399999999999999">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0"/>
        <v/>
      </c>
      <c r="T12" s="203" t="str">
        <f ca="1">IF(B12="","",IF(ISERROR(MATCH($J12,SorP!$B$1:$B$6230,0)),"",INDIRECT("'SorP'!$A$"&amp;MATCH($J12,SorP!$B$1:$B$6230,0))))</f>
        <v/>
      </c>
      <c r="U12" s="220"/>
      <c r="V12" s="221" t="e">
        <f>IF(C12="",NA(),MATCH($B12&amp;$C12,'Smelter Look-up'!$J:$J,0))</f>
        <v>#N/A</v>
      </c>
      <c r="W12" s="222"/>
      <c r="X12" s="222">
        <f t="shared" ca="1" si="1"/>
        <v>0</v>
      </c>
      <c r="Y12" s="222"/>
      <c r="Z12" s="222"/>
      <c r="AB12" s="223" t="str">
        <f t="shared" si="2"/>
        <v/>
      </c>
    </row>
    <row r="13" spans="1:34" s="223" customFormat="1" ht="20.399999999999999">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0"/>
        <v/>
      </c>
      <c r="T13" s="203" t="str">
        <f ca="1">IF(B13="","",IF(ISERROR(MATCH($J13,SorP!$B$1:$B$6230,0)),"",INDIRECT("'SorP'!$A$"&amp;MATCH($J13,SorP!$B$1:$B$6230,0))))</f>
        <v/>
      </c>
      <c r="U13" s="220"/>
      <c r="V13" s="221" t="e">
        <f>IF(C13="",NA(),MATCH($B13&amp;$C13,'Smelter Look-up'!$J:$J,0))</f>
        <v>#N/A</v>
      </c>
      <c r="W13" s="222"/>
      <c r="X13" s="222">
        <f t="shared" ca="1" si="1"/>
        <v>0</v>
      </c>
      <c r="Y13" s="222"/>
      <c r="Z13" s="222"/>
      <c r="AB13" s="223" t="str">
        <f t="shared" si="2"/>
        <v/>
      </c>
    </row>
    <row r="14" spans="1:34" s="223" customFormat="1" ht="20.399999999999999">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0"/>
        <v/>
      </c>
      <c r="T14" s="203" t="str">
        <f ca="1">IF(B14="","",IF(ISERROR(MATCH($J14,SorP!$B$1:$B$6230,0)),"",INDIRECT("'SorP'!$A$"&amp;MATCH($J14,SorP!$B$1:$B$6230,0))))</f>
        <v/>
      </c>
      <c r="U14" s="220"/>
      <c r="V14" s="221" t="e">
        <f>IF(C14="",NA(),MATCH($B14&amp;$C14,'Smelter Look-up'!$J:$J,0))</f>
        <v>#N/A</v>
      </c>
      <c r="W14" s="222"/>
      <c r="X14" s="222">
        <f t="shared" ca="1" si="1"/>
        <v>0</v>
      </c>
      <c r="Y14" s="222"/>
      <c r="Z14" s="222"/>
      <c r="AB14" s="223" t="str">
        <f t="shared" si="2"/>
        <v/>
      </c>
    </row>
    <row r="15" spans="1:34" s="223" customFormat="1" ht="20.399999999999999">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0"/>
        <v/>
      </c>
      <c r="T15" s="203" t="str">
        <f ca="1">IF(B15="","",IF(ISERROR(MATCH($J15,SorP!$B$1:$B$6230,0)),"",INDIRECT("'SorP'!$A$"&amp;MATCH($J15,SorP!$B$1:$B$6230,0))))</f>
        <v/>
      </c>
      <c r="U15" s="220"/>
      <c r="V15" s="221" t="e">
        <f>IF(C15="",NA(),MATCH($B15&amp;$C15,'Smelter Look-up'!$J:$J,0))</f>
        <v>#N/A</v>
      </c>
      <c r="W15" s="222"/>
      <c r="X15" s="222">
        <f t="shared" ca="1" si="1"/>
        <v>0</v>
      </c>
      <c r="Y15" s="222"/>
      <c r="Z15" s="222"/>
      <c r="AB15" s="223" t="str">
        <f t="shared" si="2"/>
        <v/>
      </c>
    </row>
    <row r="16" spans="1:34" s="223" customFormat="1" ht="20.399999999999999">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0"/>
        <v/>
      </c>
      <c r="T16" s="203" t="str">
        <f ca="1">IF(B16="","",IF(ISERROR(MATCH($J16,SorP!$B$1:$B$6230,0)),"",INDIRECT("'SorP'!$A$"&amp;MATCH($J16,SorP!$B$1:$B$6230,0))))</f>
        <v/>
      </c>
      <c r="U16" s="220"/>
      <c r="V16" s="221" t="e">
        <f>IF(C16="",NA(),MATCH($B16&amp;$C16,'Smelter Look-up'!$J:$J,0))</f>
        <v>#N/A</v>
      </c>
      <c r="W16" s="222"/>
      <c r="X16" s="222">
        <f t="shared" ca="1" si="1"/>
        <v>0</v>
      </c>
      <c r="Y16" s="222"/>
      <c r="Z16" s="222"/>
      <c r="AB16" s="223" t="str">
        <f t="shared" si="2"/>
        <v/>
      </c>
    </row>
    <row r="17" spans="1:28" s="223" customFormat="1" ht="20.399999999999999">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0"/>
        <v/>
      </c>
      <c r="T17" s="203" t="str">
        <f ca="1">IF(B17="","",IF(ISERROR(MATCH($J17,SorP!$B$1:$B$6230,0)),"",INDIRECT("'SorP'!$A$"&amp;MATCH($J17,SorP!$B$1:$B$6230,0))))</f>
        <v/>
      </c>
      <c r="U17" s="220"/>
      <c r="V17" s="221" t="e">
        <f>IF(C17="",NA(),MATCH($B17&amp;$C17,'Smelter Look-up'!$J:$J,0))</f>
        <v>#N/A</v>
      </c>
      <c r="W17" s="222"/>
      <c r="X17" s="222">
        <f t="shared" ca="1" si="1"/>
        <v>0</v>
      </c>
      <c r="Y17" s="222"/>
      <c r="Z17" s="222"/>
      <c r="AB17" s="223" t="str">
        <f t="shared" si="2"/>
        <v/>
      </c>
    </row>
    <row r="18" spans="1:28" s="223" customFormat="1" ht="20.399999999999999">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0"/>
        <v/>
      </c>
      <c r="T18" s="203" t="str">
        <f ca="1">IF(B18="","",IF(ISERROR(MATCH($J18,SorP!$B$1:$B$6230,0)),"",INDIRECT("'SorP'!$A$"&amp;MATCH($J18,SorP!$B$1:$B$6230,0))))</f>
        <v/>
      </c>
      <c r="U18" s="220"/>
      <c r="V18" s="221" t="e">
        <f>IF(C18="",NA(),MATCH($B18&amp;$C18,'Smelter Look-up'!$J:$J,0))</f>
        <v>#N/A</v>
      </c>
      <c r="W18" s="222"/>
      <c r="X18" s="222">
        <f t="shared" ca="1" si="1"/>
        <v>0</v>
      </c>
      <c r="Y18" s="222"/>
      <c r="Z18" s="222"/>
      <c r="AB18" s="223" t="str">
        <f t="shared" si="2"/>
        <v/>
      </c>
    </row>
    <row r="19" spans="1:28" s="223" customFormat="1" ht="20.399999999999999">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0"/>
        <v/>
      </c>
      <c r="T19" s="203" t="str">
        <f ca="1">IF(B19="","",IF(ISERROR(MATCH($J19,SorP!$B$1:$B$6230,0)),"",INDIRECT("'SorP'!$A$"&amp;MATCH($J19,SorP!$B$1:$B$6230,0))))</f>
        <v/>
      </c>
      <c r="U19" s="220"/>
      <c r="V19" s="221" t="e">
        <f>IF(C19="",NA(),MATCH($B19&amp;$C19,'Smelter Look-up'!$J:$J,0))</f>
        <v>#N/A</v>
      </c>
      <c r="W19" s="222"/>
      <c r="X19" s="222">
        <f t="shared" ca="1" si="1"/>
        <v>0</v>
      </c>
      <c r="Y19" s="222"/>
      <c r="Z19" s="222"/>
      <c r="AB19" s="223" t="str">
        <f t="shared" si="2"/>
        <v/>
      </c>
    </row>
    <row r="20" spans="1:28" s="223" customFormat="1" ht="20.399999999999999">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0"/>
        <v/>
      </c>
      <c r="T20" s="203" t="str">
        <f ca="1">IF(B20="","",IF(ISERROR(MATCH($J20,SorP!$B$1:$B$6230,0)),"",INDIRECT("'SorP'!$A$"&amp;MATCH($J20,SorP!$B$1:$B$6230,0))))</f>
        <v/>
      </c>
      <c r="U20" s="220"/>
      <c r="V20" s="221" t="e">
        <f>IF(C20="",NA(),MATCH($B20&amp;$C20,'Smelter Look-up'!$J:$J,0))</f>
        <v>#N/A</v>
      </c>
      <c r="W20" s="222"/>
      <c r="X20" s="222">
        <f t="shared" ca="1" si="1"/>
        <v>0</v>
      </c>
      <c r="Y20" s="222"/>
      <c r="Z20" s="222"/>
      <c r="AB20" s="223" t="str">
        <f t="shared" si="2"/>
        <v/>
      </c>
    </row>
    <row r="21" spans="1:28" s="223" customFormat="1" ht="20.399999999999999">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0"/>
        <v/>
      </c>
      <c r="T21" s="203" t="str">
        <f ca="1">IF(B21="","",IF(ISERROR(MATCH($J21,SorP!$B$1:$B$6230,0)),"",INDIRECT("'SorP'!$A$"&amp;MATCH($J21,SorP!$B$1:$B$6230,0))))</f>
        <v/>
      </c>
      <c r="U21" s="220"/>
      <c r="V21" s="221" t="e">
        <f>IF(C21="",NA(),MATCH($B21&amp;$C21,'Smelter Look-up'!$J:$J,0))</f>
        <v>#N/A</v>
      </c>
      <c r="W21" s="222"/>
      <c r="X21" s="222">
        <f t="shared" ca="1" si="1"/>
        <v>0</v>
      </c>
      <c r="Y21" s="222"/>
      <c r="Z21" s="222"/>
      <c r="AB21" s="223" t="str">
        <f t="shared" si="2"/>
        <v/>
      </c>
    </row>
    <row r="22" spans="1:28" s="223" customFormat="1" ht="20.399999999999999">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0"/>
        <v/>
      </c>
      <c r="T22" s="203" t="str">
        <f ca="1">IF(B22="","",IF(ISERROR(MATCH($J22,SorP!$B$1:$B$6230,0)),"",INDIRECT("'SorP'!$A$"&amp;MATCH($J22,SorP!$B$1:$B$6230,0))))</f>
        <v/>
      </c>
      <c r="U22" s="220"/>
      <c r="V22" s="221" t="e">
        <f>IF(C22="",NA(),MATCH($B22&amp;$C22,'Smelter Look-up'!$J:$J,0))</f>
        <v>#N/A</v>
      </c>
      <c r="W22" s="222"/>
      <c r="X22" s="222">
        <f t="shared" ca="1" si="1"/>
        <v>0</v>
      </c>
      <c r="Y22" s="222"/>
      <c r="Z22" s="222"/>
      <c r="AB22" s="223" t="str">
        <f t="shared" si="2"/>
        <v/>
      </c>
    </row>
    <row r="23" spans="1:28" s="223" customFormat="1" ht="20.399999999999999">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0"/>
        <v/>
      </c>
      <c r="T23" s="203" t="str">
        <f ca="1">IF(B23="","",IF(ISERROR(MATCH($J23,SorP!$B$1:$B$6230,0)),"",INDIRECT("'SorP'!$A$"&amp;MATCH($J23,SorP!$B$1:$B$6230,0))))</f>
        <v/>
      </c>
      <c r="U23" s="220"/>
      <c r="V23" s="221" t="e">
        <f>IF(C23="",NA(),MATCH($B23&amp;$C23,'Smelter Look-up'!$J:$J,0))</f>
        <v>#N/A</v>
      </c>
      <c r="W23" s="222"/>
      <c r="X23" s="222">
        <f t="shared" ca="1" si="1"/>
        <v>0</v>
      </c>
      <c r="Y23" s="222"/>
      <c r="Z23" s="222"/>
      <c r="AB23" s="223" t="str">
        <f t="shared" si="2"/>
        <v/>
      </c>
    </row>
    <row r="24" spans="1:28" s="223" customFormat="1" ht="20.399999999999999">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0"/>
        <v/>
      </c>
      <c r="T24" s="203" t="str">
        <f ca="1">IF(B24="","",IF(ISERROR(MATCH($J24,SorP!$B$1:$B$6230,0)),"",INDIRECT("'SorP'!$A$"&amp;MATCH($J24,SorP!$B$1:$B$6230,0))))</f>
        <v/>
      </c>
      <c r="U24" s="220"/>
      <c r="V24" s="221" t="e">
        <f>IF(C24="",NA(),MATCH($B24&amp;$C24,'Smelter Look-up'!$J:$J,0))</f>
        <v>#N/A</v>
      </c>
      <c r="W24" s="222"/>
      <c r="X24" s="222">
        <f t="shared" ca="1" si="1"/>
        <v>0</v>
      </c>
      <c r="Y24" s="222"/>
      <c r="Z24" s="222"/>
      <c r="AB24" s="223" t="str">
        <f t="shared" si="2"/>
        <v/>
      </c>
    </row>
    <row r="25" spans="1:28" s="223" customFormat="1" ht="20.399999999999999">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
      </c>
      <c r="T25" s="203" t="str">
        <f ca="1">IF(B25="","",IF(ISERROR(MATCH($J25,SorP!$B$1:$B$6230,0)),"",INDIRECT("'SorP'!$A$"&amp;MATCH($J25,SorP!$B$1:$B$6230,0))))</f>
        <v/>
      </c>
      <c r="U25" s="220"/>
      <c r="V25" s="221" t="e">
        <f>IF(C25="",NA(),MATCH($B25&amp;$C25,'Smelter Look-up'!$J:$J,0))</f>
        <v>#N/A</v>
      </c>
      <c r="W25" s="222"/>
      <c r="X25" s="222">
        <f t="shared" ca="1" si="1"/>
        <v>0</v>
      </c>
      <c r="Y25" s="222"/>
      <c r="Z25" s="222"/>
      <c r="AB25" s="223" t="str">
        <f t="shared" si="2"/>
        <v/>
      </c>
    </row>
    <row r="26" spans="1:28" s="223" customFormat="1" ht="20.399999999999999">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
      </c>
      <c r="T26" s="203" t="str">
        <f ca="1">IF(B26="","",IF(ISERROR(MATCH($J26,SorP!$B$1:$B$6230,0)),"",INDIRECT("'SorP'!$A$"&amp;MATCH($J26,SorP!$B$1:$B$6230,0))))</f>
        <v/>
      </c>
      <c r="U26" s="220"/>
      <c r="V26" s="221" t="e">
        <f>IF(C26="",NA(),MATCH($B26&amp;$C26,'Smelter Look-up'!$J:$J,0))</f>
        <v>#N/A</v>
      </c>
      <c r="W26" s="222"/>
      <c r="X26" s="222">
        <f t="shared" ca="1" si="1"/>
        <v>0</v>
      </c>
      <c r="Y26" s="222"/>
      <c r="Z26" s="222"/>
      <c r="AB26" s="223" t="str">
        <f t="shared" si="2"/>
        <v/>
      </c>
    </row>
    <row r="27" spans="1:28" s="223" customFormat="1" ht="20.399999999999999">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
      </c>
      <c r="T27" s="203" t="str">
        <f ca="1">IF(B27="","",IF(ISERROR(MATCH($J27,SorP!$B$1:$B$6230,0)),"",INDIRECT("'SorP'!$A$"&amp;MATCH($J27,SorP!$B$1:$B$6230,0))))</f>
        <v/>
      </c>
      <c r="U27" s="220"/>
      <c r="V27" s="221" t="e">
        <f>IF(C27="",NA(),MATCH($B27&amp;$C27,'Smelter Look-up'!$J:$J,0))</f>
        <v>#N/A</v>
      </c>
      <c r="W27" s="222"/>
      <c r="X27" s="222">
        <f t="shared" ca="1" si="1"/>
        <v>0</v>
      </c>
      <c r="Y27" s="222"/>
      <c r="Z27" s="222"/>
      <c r="AB27" s="223" t="str">
        <f t="shared" si="2"/>
        <v/>
      </c>
    </row>
    <row r="28" spans="1:28" s="223" customFormat="1" ht="20.399999999999999">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
      </c>
      <c r="T28" s="203" t="str">
        <f ca="1">IF(B28="","",IF(ISERROR(MATCH($J28,SorP!$B$1:$B$6230,0)),"",INDIRECT("'SorP'!$A$"&amp;MATCH($J28,SorP!$B$1:$B$6230,0))))</f>
        <v/>
      </c>
      <c r="U28" s="220"/>
      <c r="V28" s="221" t="e">
        <f>IF(C28="",NA(),MATCH($B28&amp;$C28,'Smelter Look-up'!$J:$J,0))</f>
        <v>#N/A</v>
      </c>
      <c r="W28" s="222"/>
      <c r="X28" s="222">
        <f t="shared" ca="1" si="1"/>
        <v>0</v>
      </c>
      <c r="Y28" s="222"/>
      <c r="Z28" s="222"/>
      <c r="AB28" s="223" t="str">
        <f t="shared" si="2"/>
        <v/>
      </c>
    </row>
    <row r="29" spans="1:28" s="223" customFormat="1" ht="20.399999999999999">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
      </c>
      <c r="T29" s="203" t="str">
        <f ca="1">IF(B29="","",IF(ISERROR(MATCH($J29,SorP!$B$1:$B$6230,0)),"",INDIRECT("'SorP'!$A$"&amp;MATCH($J29,SorP!$B$1:$B$6230,0))))</f>
        <v/>
      </c>
      <c r="U29" s="220"/>
      <c r="V29" s="221" t="e">
        <f>IF(C29="",NA(),MATCH($B29&amp;$C29,'Smelter Look-up'!$J:$J,0))</f>
        <v>#N/A</v>
      </c>
      <c r="W29" s="222"/>
      <c r="X29" s="222">
        <f t="shared" ca="1" si="1"/>
        <v>0</v>
      </c>
      <c r="Y29" s="222"/>
      <c r="Z29" s="222"/>
      <c r="AB29" s="223" t="str">
        <f t="shared" si="2"/>
        <v/>
      </c>
    </row>
    <row r="30" spans="1:28" s="223" customFormat="1" ht="20.399999999999999">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
      </c>
      <c r="T30" s="203" t="str">
        <f ca="1">IF(B30="","",IF(ISERROR(MATCH($J30,SorP!$B$1:$B$6230,0)),"",INDIRECT("'SorP'!$A$"&amp;MATCH($J30,SorP!$B$1:$B$6230,0))))</f>
        <v/>
      </c>
      <c r="U30" s="220"/>
      <c r="V30" s="221" t="e">
        <f>IF(C30="",NA(),MATCH($B30&amp;$C30,'Smelter Look-up'!$J:$J,0))</f>
        <v>#N/A</v>
      </c>
      <c r="W30" s="222"/>
      <c r="X30" s="222">
        <f t="shared" ca="1" si="1"/>
        <v>0</v>
      </c>
      <c r="Y30" s="222"/>
      <c r="Z30" s="222"/>
      <c r="AB30" s="223" t="str">
        <f t="shared" si="2"/>
        <v/>
      </c>
    </row>
    <row r="31" spans="1:28" s="223" customFormat="1" ht="20.399999999999999">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28" s="223" customFormat="1" ht="20.399999999999999">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399999999999999">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399999999999999">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399999999999999">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399999999999999">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399999999999999">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399999999999999">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399999999999999">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399999999999999">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399999999999999">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399999999999999">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399999999999999">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399999999999999">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399999999999999">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399999999999999">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399999999999999">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399999999999999">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399999999999999">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399999999999999">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399999999999999">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399999999999999">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399999999999999">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399999999999999">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399999999999999">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399999999999999">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399999999999999">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399999999999999">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399999999999999">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399999999999999">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399999999999999">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399999999999999">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399999999999999">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399999999999999">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399999999999999">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ca="1" si="1"/>
        <v>0</v>
      </c>
      <c r="Y65" s="222"/>
      <c r="Z65" s="222"/>
      <c r="AB65" s="223" t="str">
        <f t="shared" si="2"/>
        <v/>
      </c>
    </row>
    <row r="66" spans="1:28" s="223" customFormat="1" ht="20.399999999999999">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0"/>
        <v/>
      </c>
      <c r="T66" s="203" t="str">
        <f ca="1">IF(B66="","",IF(ISERROR(MATCH($J66,SorP!$B$1:$B$6230,0)),"",INDIRECT("'SorP'!$A$"&amp;MATCH($J66,SorP!$B$1:$B$6230,0))))</f>
        <v/>
      </c>
      <c r="U66" s="220"/>
      <c r="V66" s="221" t="e">
        <f>IF(C66="",NA(),MATCH($B66&amp;$C66,'Smelter Look-up'!$J:$J,0))</f>
        <v>#N/A</v>
      </c>
      <c r="W66" s="222"/>
      <c r="X66" s="222">
        <f t="shared" ref="X66:X129" ca="1" si="3">IF(AND(C66="Smelter not listed",OR(LEN(D66)=0,LEN(E66)=0)),1,0)</f>
        <v>0</v>
      </c>
      <c r="Y66" s="222"/>
      <c r="Z66" s="222"/>
      <c r="AB66" s="223" t="str">
        <f t="shared" ref="AB66:AB129" si="4">B66&amp;C66</f>
        <v/>
      </c>
    </row>
    <row r="67" spans="1:28" s="223" customFormat="1" ht="20.399999999999999">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5">IF(B67="","",IF(ISERROR(MATCH($E67,CL,0)),"Unknown",INDIRECT("'C'!$A$"&amp;MATCH($E67,CL,0)+1)))</f>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399999999999999">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399999999999999">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399999999999999">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399999999999999">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399999999999999">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399999999999999">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399999999999999">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399999999999999">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399999999999999">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399999999999999">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399999999999999">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399999999999999">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399999999999999">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399999999999999">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399999999999999">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399999999999999">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399999999999999">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399999999999999">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399999999999999">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399999999999999">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399999999999999">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399999999999999">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399999999999999">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399999999999999">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399999999999999">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399999999999999">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399999999999999">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399999999999999">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399999999999999">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399999999999999">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399999999999999">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399999999999999">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399999999999999">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399999999999999">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399999999999999">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399999999999999">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399999999999999">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399999999999999">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399999999999999">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399999999999999">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399999999999999">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399999999999999">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399999999999999">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399999999999999">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399999999999999">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399999999999999">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399999999999999">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399999999999999">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399999999999999">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399999999999999">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399999999999999">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399999999999999">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399999999999999">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399999999999999">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399999999999999">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399999999999999">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399999999999999">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399999999999999">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399999999999999">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399999999999999">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399999999999999">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399999999999999">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ca="1" si="3"/>
        <v>0</v>
      </c>
      <c r="Y129" s="222"/>
      <c r="Z129" s="222"/>
      <c r="AB129" s="223" t="str">
        <f t="shared" si="4"/>
        <v/>
      </c>
    </row>
    <row r="130" spans="1:28" s="223" customFormat="1" ht="20.399999999999999">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5"/>
        <v/>
      </c>
      <c r="T130" s="203" t="str">
        <f ca="1">IF(B130="","",IF(ISERROR(MATCH($J130,SorP!$B$1:$B$6230,0)),"",INDIRECT("'SorP'!$A$"&amp;MATCH($J130,SorP!$B$1:$B$6230,0))))</f>
        <v/>
      </c>
      <c r="U130" s="220"/>
      <c r="V130" s="221" t="e">
        <f>IF(C130="",NA(),MATCH($B130&amp;$C130,'Smelter Look-up'!$J:$J,0))</f>
        <v>#N/A</v>
      </c>
      <c r="W130" s="222"/>
      <c r="X130" s="222">
        <f t="shared" ref="X130:X193" ca="1" si="6">IF(AND(C130="Smelter not listed",OR(LEN(D130)=0,LEN(E130)=0)),1,0)</f>
        <v>0</v>
      </c>
      <c r="Y130" s="222"/>
      <c r="Z130" s="222"/>
      <c r="AB130" s="223" t="str">
        <f t="shared" ref="AB130:AB193" si="7">B130&amp;C130</f>
        <v/>
      </c>
    </row>
    <row r="131" spans="1:28" s="223" customFormat="1" ht="20.399999999999999">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8">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399999999999999">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399999999999999">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399999999999999">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399999999999999">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399999999999999">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399999999999999">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399999999999999">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399999999999999">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399999999999999">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399999999999999">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399999999999999">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399999999999999">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399999999999999">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399999999999999">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399999999999999">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399999999999999">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399999999999999">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399999999999999">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399999999999999">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399999999999999">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399999999999999">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399999999999999">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399999999999999">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399999999999999">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399999999999999">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399999999999999">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399999999999999">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399999999999999">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399999999999999">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399999999999999">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399999999999999">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399999999999999">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399999999999999">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399999999999999">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399999999999999">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399999999999999">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399999999999999">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399999999999999">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399999999999999">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399999999999999">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399999999999999">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399999999999999">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399999999999999">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399999999999999">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399999999999999">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399999999999999">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399999999999999">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399999999999999">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399999999999999">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399999999999999">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399999999999999">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399999999999999">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399999999999999">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399999999999999">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399999999999999">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399999999999999">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399999999999999">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399999999999999">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399999999999999">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399999999999999">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399999999999999">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399999999999999">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ca="1" si="6"/>
        <v>0</v>
      </c>
      <c r="Y193" s="222"/>
      <c r="Z193" s="222"/>
      <c r="AB193" s="223" t="str">
        <f t="shared" si="7"/>
        <v/>
      </c>
    </row>
    <row r="194" spans="1:28" s="223" customFormat="1" ht="20.399999999999999">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8"/>
        <v/>
      </c>
      <c r="T194" s="203" t="str">
        <f ca="1">IF(B194="","",IF(ISERROR(MATCH($J194,SorP!$B$1:$B$6230,0)),"",INDIRECT("'SorP'!$A$"&amp;MATCH($J194,SorP!$B$1:$B$6230,0))))</f>
        <v/>
      </c>
      <c r="U194" s="220"/>
      <c r="V194" s="221" t="e">
        <f>IF(C194="",NA(),MATCH($B194&amp;$C194,'Smelter Look-up'!$J:$J,0))</f>
        <v>#N/A</v>
      </c>
      <c r="W194" s="222"/>
      <c r="X194" s="222">
        <f t="shared" ref="X194:X257" ca="1" si="9">IF(AND(C194="Smelter not listed",OR(LEN(D194)=0,LEN(E194)=0)),1,0)</f>
        <v>0</v>
      </c>
      <c r="Y194" s="222"/>
      <c r="Z194" s="222"/>
      <c r="AB194" s="223" t="str">
        <f t="shared" ref="AB194:AB257" si="10">B194&amp;C194</f>
        <v/>
      </c>
    </row>
    <row r="195" spans="1:28" s="223" customFormat="1" ht="20.399999999999999">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1">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399999999999999">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399999999999999">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399999999999999">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399999999999999">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399999999999999">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399999999999999">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399999999999999">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399999999999999">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399999999999999">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399999999999999">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399999999999999">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399999999999999">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399999999999999">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399999999999999">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399999999999999">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399999999999999">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399999999999999">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399999999999999">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399999999999999">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399999999999999">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399999999999999">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399999999999999">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399999999999999">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399999999999999">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399999999999999">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399999999999999">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399999999999999">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399999999999999">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399999999999999">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399999999999999">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399999999999999">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399999999999999">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399999999999999">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399999999999999">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399999999999999">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399999999999999">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399999999999999">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399999999999999">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399999999999999">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399999999999999">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399999999999999">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399999999999999">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399999999999999">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399999999999999">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399999999999999">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399999999999999">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399999999999999">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399999999999999">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399999999999999">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399999999999999">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399999999999999">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399999999999999">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399999999999999">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399999999999999">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399999999999999">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399999999999999">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399999999999999">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399999999999999">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399999999999999">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399999999999999">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399999999999999">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399999999999999">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ca="1" si="9"/>
        <v>0</v>
      </c>
      <c r="Y257" s="222"/>
      <c r="Z257" s="222"/>
      <c r="AB257" s="223" t="str">
        <f t="shared" si="10"/>
        <v/>
      </c>
    </row>
    <row r="258" spans="1:28" s="223" customFormat="1" ht="20.399999999999999">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1"/>
        <v/>
      </c>
      <c r="T258" s="203" t="str">
        <f ca="1">IF(B258="","",IF(ISERROR(MATCH($J258,SorP!$B$1:$B$6230,0)),"",INDIRECT("'SorP'!$A$"&amp;MATCH($J258,SorP!$B$1:$B$6230,0))))</f>
        <v/>
      </c>
      <c r="U258" s="220"/>
      <c r="V258" s="221" t="e">
        <f>IF(C258="",NA(),MATCH($B258&amp;$C258,'Smelter Look-up'!$J:$J,0))</f>
        <v>#N/A</v>
      </c>
      <c r="W258" s="222"/>
      <c r="X258" s="222">
        <f t="shared" ref="X258:X321" ca="1" si="12">IF(AND(C258="Smelter not listed",OR(LEN(D258)=0,LEN(E258)=0)),1,0)</f>
        <v>0</v>
      </c>
      <c r="Y258" s="222"/>
      <c r="Z258" s="222"/>
      <c r="AB258" s="223" t="str">
        <f t="shared" ref="AB258:AB321" si="13">B258&amp;C258</f>
        <v/>
      </c>
    </row>
    <row r="259" spans="1:28" s="223" customFormat="1" ht="20.399999999999999">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14">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399999999999999">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399999999999999">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399999999999999">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399999999999999">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399999999999999">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399999999999999">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399999999999999">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399999999999999">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399999999999999">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399999999999999">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399999999999999">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399999999999999">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399999999999999">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399999999999999">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399999999999999">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399999999999999">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399999999999999">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399999999999999">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399999999999999">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399999999999999">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399999999999999">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399999999999999">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399999999999999">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399999999999999">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399999999999999">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399999999999999">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399999999999999">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399999999999999">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399999999999999">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399999999999999">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399999999999999">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399999999999999">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399999999999999">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399999999999999">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399999999999999">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399999999999999">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399999999999999">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399999999999999">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399999999999999">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399999999999999">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399999999999999">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399999999999999">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399999999999999">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399999999999999">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399999999999999">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399999999999999">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399999999999999">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399999999999999">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399999999999999">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399999999999999">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399999999999999">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399999999999999">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399999999999999">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399999999999999">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399999999999999">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399999999999999">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399999999999999">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399999999999999">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399999999999999">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399999999999999">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399999999999999">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399999999999999">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ca="1" si="12"/>
        <v>0</v>
      </c>
      <c r="Y321" s="222"/>
      <c r="Z321" s="222"/>
      <c r="AB321" s="223" t="str">
        <f t="shared" si="13"/>
        <v/>
      </c>
    </row>
    <row r="322" spans="1:28" s="223" customFormat="1" ht="20.399999999999999">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14"/>
        <v/>
      </c>
      <c r="T322" s="203" t="str">
        <f ca="1">IF(B322="","",IF(ISERROR(MATCH($J322,SorP!$B$1:$B$6230,0)),"",INDIRECT("'SorP'!$A$"&amp;MATCH($J322,SorP!$B$1:$B$6230,0))))</f>
        <v/>
      </c>
      <c r="U322" s="220"/>
      <c r="V322" s="221" t="e">
        <f>IF(C322="",NA(),MATCH($B322&amp;$C322,'Smelter Look-up'!$J:$J,0))</f>
        <v>#N/A</v>
      </c>
      <c r="W322" s="222"/>
      <c r="X322" s="222">
        <f t="shared" ref="X322:X385" ca="1" si="15">IF(AND(C322="Smelter not listed",OR(LEN(D322)=0,LEN(E322)=0)),1,0)</f>
        <v>0</v>
      </c>
      <c r="Y322" s="222"/>
      <c r="Z322" s="222"/>
      <c r="AB322" s="223" t="str">
        <f t="shared" ref="AB322:AB385" si="16">B322&amp;C322</f>
        <v/>
      </c>
    </row>
    <row r="323" spans="1:28" s="223" customFormat="1" ht="20.399999999999999">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17">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399999999999999">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399999999999999">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399999999999999">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399999999999999">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399999999999999">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399999999999999">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399999999999999">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399999999999999">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399999999999999">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399999999999999">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399999999999999">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399999999999999">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399999999999999">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399999999999999">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399999999999999">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399999999999999">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399999999999999">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399999999999999">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399999999999999">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399999999999999">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399999999999999">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399999999999999">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399999999999999">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399999999999999">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399999999999999">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399999999999999">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399999999999999">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399999999999999">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399999999999999">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399999999999999">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399999999999999">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399999999999999">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399999999999999">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399999999999999">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399999999999999">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399999999999999">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399999999999999">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399999999999999">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399999999999999">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399999999999999">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399999999999999">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399999999999999">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399999999999999">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399999999999999">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399999999999999">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399999999999999">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399999999999999">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399999999999999">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399999999999999">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399999999999999">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399999999999999">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399999999999999">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399999999999999">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399999999999999">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399999999999999">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399999999999999">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399999999999999">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399999999999999">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399999999999999">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399999999999999">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399999999999999">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399999999999999">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ca="1" si="15"/>
        <v>0</v>
      </c>
      <c r="Y385" s="222"/>
      <c r="Z385" s="222"/>
      <c r="AB385" s="223" t="str">
        <f t="shared" si="16"/>
        <v/>
      </c>
    </row>
    <row r="386" spans="1:28" s="223" customFormat="1" ht="20.399999999999999">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17"/>
        <v/>
      </c>
      <c r="T386" s="203" t="str">
        <f ca="1">IF(B386="","",IF(ISERROR(MATCH($J386,SorP!$B$1:$B$6230,0)),"",INDIRECT("'SorP'!$A$"&amp;MATCH($J386,SorP!$B$1:$B$6230,0))))</f>
        <v/>
      </c>
      <c r="U386" s="220"/>
      <c r="V386" s="221" t="e">
        <f>IF(C386="",NA(),MATCH($B386&amp;$C386,'Smelter Look-up'!$J:$J,0))</f>
        <v>#N/A</v>
      </c>
      <c r="W386" s="222"/>
      <c r="X386" s="222">
        <f t="shared" ref="X386:X449" ca="1" si="18">IF(AND(C386="Smelter not listed",OR(LEN(D386)=0,LEN(E386)=0)),1,0)</f>
        <v>0</v>
      </c>
      <c r="Y386" s="222"/>
      <c r="Z386" s="222"/>
      <c r="AB386" s="223" t="str">
        <f t="shared" ref="AB386:AB449" si="19">B386&amp;C386</f>
        <v/>
      </c>
    </row>
    <row r="387" spans="1:28" s="223" customFormat="1" ht="20.399999999999999">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0">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399999999999999">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399999999999999">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399999999999999">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399999999999999">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399999999999999">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399999999999999">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399999999999999">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399999999999999">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399999999999999">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399999999999999">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399999999999999">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399999999999999">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399999999999999">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399999999999999">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399999999999999">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399999999999999">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399999999999999">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399999999999999">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399999999999999">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399999999999999">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399999999999999">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399999999999999">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399999999999999">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399999999999999">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399999999999999">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399999999999999">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399999999999999">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399999999999999">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399999999999999">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399999999999999">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399999999999999">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399999999999999">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399999999999999">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399999999999999">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399999999999999">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399999999999999">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399999999999999">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399999999999999">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399999999999999">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399999999999999">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399999999999999">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399999999999999">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399999999999999">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399999999999999">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399999999999999">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399999999999999">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399999999999999">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399999999999999">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399999999999999">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399999999999999">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399999999999999">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399999999999999">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399999999999999">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399999999999999">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399999999999999">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399999999999999">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399999999999999">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399999999999999">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399999999999999">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399999999999999">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399999999999999">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399999999999999">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ca="1" si="18"/>
        <v>0</v>
      </c>
      <c r="Y449" s="222"/>
      <c r="Z449" s="222"/>
      <c r="AB449" s="223" t="str">
        <f t="shared" si="19"/>
        <v/>
      </c>
    </row>
    <row r="450" spans="1:28" s="223" customFormat="1" ht="20.399999999999999">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0"/>
        <v/>
      </c>
      <c r="T450" s="203" t="str">
        <f ca="1">IF(B450="","",IF(ISERROR(MATCH($J450,SorP!$B$1:$B$6230,0)),"",INDIRECT("'SorP'!$A$"&amp;MATCH($J450,SorP!$B$1:$B$6230,0))))</f>
        <v/>
      </c>
      <c r="U450" s="220"/>
      <c r="V450" s="221" t="e">
        <f>IF(C450="",NA(),MATCH($B450&amp;$C450,'Smelter Look-up'!$J:$J,0))</f>
        <v>#N/A</v>
      </c>
      <c r="W450" s="222"/>
      <c r="X450" s="222">
        <f t="shared" ref="X450:X513" ca="1" si="21">IF(AND(C450="Smelter not listed",OR(LEN(D450)=0,LEN(E450)=0)),1,0)</f>
        <v>0</v>
      </c>
      <c r="Y450" s="222"/>
      <c r="Z450" s="222"/>
      <c r="AB450" s="223" t="str">
        <f t="shared" ref="AB450:AB513" si="22">B450&amp;C450</f>
        <v/>
      </c>
    </row>
    <row r="451" spans="1:28" s="223" customFormat="1" ht="20.399999999999999">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3">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399999999999999">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399999999999999">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399999999999999">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399999999999999">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399999999999999">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399999999999999">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399999999999999">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399999999999999">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399999999999999">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399999999999999">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399999999999999">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399999999999999">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399999999999999">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399999999999999">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399999999999999">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399999999999999">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399999999999999">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399999999999999">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399999999999999">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399999999999999">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399999999999999">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399999999999999">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399999999999999">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399999999999999">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399999999999999">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399999999999999">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399999999999999">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399999999999999">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399999999999999">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399999999999999">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399999999999999">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399999999999999">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399999999999999">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399999999999999">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399999999999999">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399999999999999">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399999999999999">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399999999999999">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399999999999999">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399999999999999">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399999999999999">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399999999999999">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399999999999999">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399999999999999">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399999999999999">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399999999999999">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399999999999999">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399999999999999">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399999999999999">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399999999999999">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399999999999999">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399999999999999">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399999999999999">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399999999999999">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399999999999999">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399999999999999">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399999999999999">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399999999999999">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399999999999999">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399999999999999">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399999999999999">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399999999999999">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ca="1" si="21"/>
        <v>0</v>
      </c>
      <c r="Y513" s="222"/>
      <c r="Z513" s="222"/>
      <c r="AB513" s="223" t="str">
        <f t="shared" si="22"/>
        <v/>
      </c>
    </row>
    <row r="514" spans="1:28" s="223" customFormat="1" ht="20.399999999999999">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3"/>
        <v/>
      </c>
      <c r="T514" s="203" t="str">
        <f ca="1">IF(B514="","",IF(ISERROR(MATCH($J514,SorP!$B$1:$B$6230,0)),"",INDIRECT("'SorP'!$A$"&amp;MATCH($J514,SorP!$B$1:$B$6230,0))))</f>
        <v/>
      </c>
      <c r="U514" s="220"/>
      <c r="V514" s="221" t="e">
        <f>IF(C514="",NA(),MATCH($B514&amp;$C514,'Smelter Look-up'!$J:$J,0))</f>
        <v>#N/A</v>
      </c>
      <c r="W514" s="222"/>
      <c r="X514" s="222">
        <f t="shared" ref="X514:X577" ca="1" si="24">IF(AND(C514="Smelter not listed",OR(LEN(D514)=0,LEN(E514)=0)),1,0)</f>
        <v>0</v>
      </c>
      <c r="Y514" s="222"/>
      <c r="Z514" s="222"/>
      <c r="AB514" s="223" t="str">
        <f t="shared" ref="AB514:AB577" si="25">B514&amp;C514</f>
        <v/>
      </c>
    </row>
    <row r="515" spans="1:28" s="223" customFormat="1" ht="20.399999999999999">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26">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399999999999999">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399999999999999">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399999999999999">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399999999999999">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399999999999999">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399999999999999">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399999999999999">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399999999999999">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399999999999999">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399999999999999">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399999999999999">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399999999999999">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399999999999999">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399999999999999">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399999999999999">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399999999999999">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399999999999999">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399999999999999">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399999999999999">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399999999999999">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399999999999999">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399999999999999">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399999999999999">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399999999999999">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399999999999999">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399999999999999">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399999999999999">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399999999999999">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399999999999999">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399999999999999">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399999999999999">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399999999999999">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399999999999999">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399999999999999">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399999999999999">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399999999999999">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399999999999999">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399999999999999">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399999999999999">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399999999999999">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399999999999999">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399999999999999">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399999999999999">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399999999999999">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399999999999999">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399999999999999">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399999999999999">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399999999999999">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399999999999999">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399999999999999">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399999999999999">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399999999999999">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399999999999999">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399999999999999">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399999999999999">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399999999999999">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399999999999999">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399999999999999">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399999999999999">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399999999999999">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399999999999999">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399999999999999">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ca="1" si="24"/>
        <v>0</v>
      </c>
      <c r="Y577" s="222"/>
      <c r="Z577" s="222"/>
      <c r="AB577" s="223" t="str">
        <f t="shared" si="25"/>
        <v/>
      </c>
    </row>
    <row r="578" spans="1:28" s="223" customFormat="1" ht="20.399999999999999">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26"/>
        <v/>
      </c>
      <c r="T578" s="203" t="str">
        <f ca="1">IF(B578="","",IF(ISERROR(MATCH($J578,SorP!$B$1:$B$6230,0)),"",INDIRECT("'SorP'!$A$"&amp;MATCH($J578,SorP!$B$1:$B$6230,0))))</f>
        <v/>
      </c>
      <c r="U578" s="220"/>
      <c r="V578" s="221" t="e">
        <f>IF(C578="",NA(),MATCH($B578&amp;$C578,'Smelter Look-up'!$J:$J,0))</f>
        <v>#N/A</v>
      </c>
      <c r="W578" s="222"/>
      <c r="X578" s="222">
        <f t="shared" ref="X578:X641" ca="1" si="27">IF(AND(C578="Smelter not listed",OR(LEN(D578)=0,LEN(E578)=0)),1,0)</f>
        <v>0</v>
      </c>
      <c r="Y578" s="222"/>
      <c r="Z578" s="222"/>
      <c r="AB578" s="223" t="str">
        <f t="shared" ref="AB578:AB641" si="28">B578&amp;C578</f>
        <v/>
      </c>
    </row>
    <row r="579" spans="1:28" s="223" customFormat="1" ht="20.399999999999999">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29">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399999999999999">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399999999999999">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399999999999999">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399999999999999">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399999999999999">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399999999999999">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399999999999999">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399999999999999">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399999999999999">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399999999999999">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399999999999999">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399999999999999">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399999999999999">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399999999999999">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399999999999999">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399999999999999">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399999999999999">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399999999999999">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399999999999999">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399999999999999">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399999999999999">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399999999999999">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399999999999999">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399999999999999">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399999999999999">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399999999999999">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399999999999999">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399999999999999">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399999999999999">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399999999999999">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399999999999999">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399999999999999">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399999999999999">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399999999999999">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399999999999999">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399999999999999">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399999999999999">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399999999999999">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399999999999999">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399999999999999">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399999999999999">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399999999999999">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399999999999999">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399999999999999">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399999999999999">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399999999999999">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399999999999999">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399999999999999">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399999999999999">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399999999999999">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399999999999999">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399999999999999">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399999999999999">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399999999999999">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399999999999999">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399999999999999">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399999999999999">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399999999999999">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399999999999999">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399999999999999">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399999999999999">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399999999999999">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ca="1" si="27"/>
        <v>0</v>
      </c>
      <c r="Y641" s="222"/>
      <c r="Z641" s="222"/>
      <c r="AB641" s="223" t="str">
        <f t="shared" si="28"/>
        <v/>
      </c>
    </row>
    <row r="642" spans="1:28" s="223" customFormat="1" ht="20.399999999999999">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29"/>
        <v/>
      </c>
      <c r="T642" s="203" t="str">
        <f ca="1">IF(B642="","",IF(ISERROR(MATCH($J642,SorP!$B$1:$B$6230,0)),"",INDIRECT("'SorP'!$A$"&amp;MATCH($J642,SorP!$B$1:$B$6230,0))))</f>
        <v/>
      </c>
      <c r="U642" s="220"/>
      <c r="V642" s="221" t="e">
        <f>IF(C642="",NA(),MATCH($B642&amp;$C642,'Smelter Look-up'!$J:$J,0))</f>
        <v>#N/A</v>
      </c>
      <c r="W642" s="222"/>
      <c r="X642" s="222">
        <f t="shared" ref="X642:X705" ca="1" si="30">IF(AND(C642="Smelter not listed",OR(LEN(D642)=0,LEN(E642)=0)),1,0)</f>
        <v>0</v>
      </c>
      <c r="Y642" s="222"/>
      <c r="Z642" s="222"/>
      <c r="AB642" s="223" t="str">
        <f t="shared" ref="AB642:AB705" si="31">B642&amp;C642</f>
        <v/>
      </c>
    </row>
    <row r="643" spans="1:28" s="223" customFormat="1" ht="20.399999999999999">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2">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399999999999999">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399999999999999">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399999999999999">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399999999999999">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399999999999999">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399999999999999">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399999999999999">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399999999999999">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399999999999999">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399999999999999">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399999999999999">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399999999999999">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399999999999999">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399999999999999">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399999999999999">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399999999999999">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399999999999999">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399999999999999">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399999999999999">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399999999999999">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399999999999999">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399999999999999">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399999999999999">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399999999999999">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399999999999999">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399999999999999">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399999999999999">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399999999999999">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399999999999999">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399999999999999">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399999999999999">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399999999999999">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399999999999999">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399999999999999">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399999999999999">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399999999999999">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399999999999999">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399999999999999">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399999999999999">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399999999999999">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399999999999999">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399999999999999">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399999999999999">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399999999999999">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399999999999999">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399999999999999">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399999999999999">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399999999999999">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399999999999999">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399999999999999">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399999999999999">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399999999999999">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399999999999999">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399999999999999">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399999999999999">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399999999999999">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399999999999999">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399999999999999">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399999999999999">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399999999999999">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399999999999999">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399999999999999">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ca="1" si="30"/>
        <v>0</v>
      </c>
      <c r="Y705" s="222"/>
      <c r="Z705" s="222"/>
      <c r="AB705" s="223" t="str">
        <f t="shared" si="31"/>
        <v/>
      </c>
    </row>
    <row r="706" spans="1:28" s="223" customFormat="1" ht="20.399999999999999">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2"/>
        <v/>
      </c>
      <c r="T706" s="203" t="str">
        <f ca="1">IF(B706="","",IF(ISERROR(MATCH($J706,SorP!$B$1:$B$6230,0)),"",INDIRECT("'SorP'!$A$"&amp;MATCH($J706,SorP!$B$1:$B$6230,0))))</f>
        <v/>
      </c>
      <c r="U706" s="220"/>
      <c r="V706" s="221" t="e">
        <f>IF(C706="",NA(),MATCH($B706&amp;$C706,'Smelter Look-up'!$J:$J,0))</f>
        <v>#N/A</v>
      </c>
      <c r="W706" s="222"/>
      <c r="X706" s="222">
        <f t="shared" ref="X706:X769" ca="1" si="33">IF(AND(C706="Smelter not listed",OR(LEN(D706)=0,LEN(E706)=0)),1,0)</f>
        <v>0</v>
      </c>
      <c r="Y706" s="222"/>
      <c r="Z706" s="222"/>
      <c r="AB706" s="223" t="str">
        <f t="shared" ref="AB706:AB769" si="34">B706&amp;C706</f>
        <v/>
      </c>
    </row>
    <row r="707" spans="1:28" s="223" customFormat="1" ht="20.399999999999999">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35">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399999999999999">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399999999999999">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399999999999999">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399999999999999">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399999999999999">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399999999999999">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399999999999999">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399999999999999">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399999999999999">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399999999999999">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399999999999999">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399999999999999">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399999999999999">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399999999999999">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399999999999999">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399999999999999">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399999999999999">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399999999999999">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399999999999999">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399999999999999">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399999999999999">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399999999999999">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399999999999999">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399999999999999">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399999999999999">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399999999999999">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399999999999999">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399999999999999">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399999999999999">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399999999999999">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399999999999999">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399999999999999">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399999999999999">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399999999999999">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399999999999999">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399999999999999">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399999999999999">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399999999999999">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399999999999999">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399999999999999">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399999999999999">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399999999999999">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399999999999999">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399999999999999">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399999999999999">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399999999999999">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399999999999999">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399999999999999">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399999999999999">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399999999999999">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399999999999999">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399999999999999">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399999999999999">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399999999999999">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399999999999999">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399999999999999">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399999999999999">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399999999999999">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399999999999999">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399999999999999">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399999999999999">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399999999999999">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ca="1" si="33"/>
        <v>0</v>
      </c>
      <c r="Y769" s="222"/>
      <c r="Z769" s="222"/>
      <c r="AB769" s="223" t="str">
        <f t="shared" si="34"/>
        <v/>
      </c>
    </row>
    <row r="770" spans="1:28" s="223" customFormat="1" ht="20.399999999999999">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35"/>
        <v/>
      </c>
      <c r="T770" s="203" t="str">
        <f ca="1">IF(B770="","",IF(ISERROR(MATCH($J770,SorP!$B$1:$B$6230,0)),"",INDIRECT("'SorP'!$A$"&amp;MATCH($J770,SorP!$B$1:$B$6230,0))))</f>
        <v/>
      </c>
      <c r="U770" s="220"/>
      <c r="V770" s="221" t="e">
        <f>IF(C770="",NA(),MATCH($B770&amp;$C770,'Smelter Look-up'!$J:$J,0))</f>
        <v>#N/A</v>
      </c>
      <c r="W770" s="222"/>
      <c r="X770" s="222">
        <f t="shared" ref="X770:X833" ca="1" si="36">IF(AND(C770="Smelter not listed",OR(LEN(D770)=0,LEN(E770)=0)),1,0)</f>
        <v>0</v>
      </c>
      <c r="Y770" s="222"/>
      <c r="Z770" s="222"/>
      <c r="AB770" s="223" t="str">
        <f t="shared" ref="AB770:AB833" si="37">B770&amp;C770</f>
        <v/>
      </c>
    </row>
    <row r="771" spans="1:28" s="223" customFormat="1" ht="20.399999999999999">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38">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399999999999999">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399999999999999">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399999999999999">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399999999999999">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399999999999999">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399999999999999">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399999999999999">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399999999999999">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399999999999999">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399999999999999">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399999999999999">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399999999999999">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399999999999999">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399999999999999">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399999999999999">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399999999999999">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399999999999999">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399999999999999">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399999999999999">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399999999999999">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399999999999999">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399999999999999">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399999999999999">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399999999999999">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399999999999999">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399999999999999">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399999999999999">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399999999999999">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399999999999999">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399999999999999">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399999999999999">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399999999999999">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399999999999999">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399999999999999">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399999999999999">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399999999999999">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399999999999999">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399999999999999">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399999999999999">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399999999999999">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399999999999999">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399999999999999">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399999999999999">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399999999999999">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399999999999999">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399999999999999">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399999999999999">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399999999999999">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399999999999999">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399999999999999">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399999999999999">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399999999999999">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399999999999999">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399999999999999">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399999999999999">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399999999999999">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399999999999999">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399999999999999">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399999999999999">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399999999999999">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399999999999999">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399999999999999">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ca="1" si="36"/>
        <v>0</v>
      </c>
      <c r="Y833" s="222"/>
      <c r="Z833" s="222"/>
      <c r="AB833" s="223" t="str">
        <f t="shared" si="37"/>
        <v/>
      </c>
    </row>
    <row r="834" spans="1:28" s="223" customFormat="1" ht="20.399999999999999">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38"/>
        <v/>
      </c>
      <c r="T834" s="203" t="str">
        <f ca="1">IF(B834="","",IF(ISERROR(MATCH($J834,SorP!$B$1:$B$6230,0)),"",INDIRECT("'SorP'!$A$"&amp;MATCH($J834,SorP!$B$1:$B$6230,0))))</f>
        <v/>
      </c>
      <c r="U834" s="220"/>
      <c r="V834" s="221" t="e">
        <f>IF(C834="",NA(),MATCH($B834&amp;$C834,'Smelter Look-up'!$J:$J,0))</f>
        <v>#N/A</v>
      </c>
      <c r="W834" s="222"/>
      <c r="X834" s="222">
        <f t="shared" ref="X834:X897" ca="1" si="39">IF(AND(C834="Smelter not listed",OR(LEN(D834)=0,LEN(E834)=0)),1,0)</f>
        <v>0</v>
      </c>
      <c r="Y834" s="222"/>
      <c r="Z834" s="222"/>
      <c r="AB834" s="223" t="str">
        <f t="shared" ref="AB834:AB897" si="40">B834&amp;C834</f>
        <v/>
      </c>
    </row>
    <row r="835" spans="1:28" s="223" customFormat="1" ht="20.399999999999999">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1">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399999999999999">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399999999999999">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399999999999999">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399999999999999">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399999999999999">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399999999999999">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399999999999999">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399999999999999">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399999999999999">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399999999999999">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399999999999999">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399999999999999">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399999999999999">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399999999999999">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399999999999999">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399999999999999">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399999999999999">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399999999999999">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399999999999999">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399999999999999">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399999999999999">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399999999999999">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399999999999999">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399999999999999">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399999999999999">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399999999999999">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399999999999999">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399999999999999">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399999999999999">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399999999999999">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399999999999999">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399999999999999">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399999999999999">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399999999999999">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399999999999999">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399999999999999">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399999999999999">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399999999999999">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399999999999999">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399999999999999">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399999999999999">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399999999999999">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399999999999999">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399999999999999">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399999999999999">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399999999999999">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399999999999999">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399999999999999">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399999999999999">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399999999999999">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399999999999999">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399999999999999">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399999999999999">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399999999999999">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399999999999999">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399999999999999">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399999999999999">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399999999999999">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399999999999999">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399999999999999">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399999999999999">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399999999999999">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ca="1" si="39"/>
        <v>0</v>
      </c>
      <c r="Y897" s="222"/>
      <c r="Z897" s="222"/>
      <c r="AB897" s="223" t="str">
        <f t="shared" si="40"/>
        <v/>
      </c>
    </row>
    <row r="898" spans="1:28" s="223" customFormat="1" ht="20.399999999999999">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1"/>
        <v/>
      </c>
      <c r="T898" s="203" t="str">
        <f ca="1">IF(B898="","",IF(ISERROR(MATCH($J898,SorP!$B$1:$B$6230,0)),"",INDIRECT("'SorP'!$A$"&amp;MATCH($J898,SorP!$B$1:$B$6230,0))))</f>
        <v/>
      </c>
      <c r="U898" s="220"/>
      <c r="V898" s="221" t="e">
        <f>IF(C898="",NA(),MATCH($B898&amp;$C898,'Smelter Look-up'!$J:$J,0))</f>
        <v>#N/A</v>
      </c>
      <c r="W898" s="222"/>
      <c r="X898" s="222">
        <f t="shared" ref="X898:X961" ca="1" si="42">IF(AND(C898="Smelter not listed",OR(LEN(D898)=0,LEN(E898)=0)),1,0)</f>
        <v>0</v>
      </c>
      <c r="Y898" s="222"/>
      <c r="Z898" s="222"/>
      <c r="AB898" s="223" t="str">
        <f t="shared" ref="AB898:AB961" si="43">B898&amp;C898</f>
        <v/>
      </c>
    </row>
    <row r="899" spans="1:28" s="223" customFormat="1" ht="20.399999999999999">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44">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399999999999999">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399999999999999">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399999999999999">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399999999999999">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399999999999999">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399999999999999">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399999999999999">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399999999999999">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399999999999999">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399999999999999">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399999999999999">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399999999999999">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399999999999999">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399999999999999">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399999999999999">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399999999999999">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399999999999999">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399999999999999">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399999999999999">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399999999999999">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399999999999999">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399999999999999">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399999999999999">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399999999999999">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399999999999999">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399999999999999">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399999999999999">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399999999999999">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399999999999999">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399999999999999">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399999999999999">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399999999999999">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399999999999999">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399999999999999">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399999999999999">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399999999999999">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399999999999999">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399999999999999">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399999999999999">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399999999999999">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399999999999999">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399999999999999">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399999999999999">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399999999999999">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399999999999999">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399999999999999">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399999999999999">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399999999999999">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399999999999999">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399999999999999">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399999999999999">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399999999999999">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399999999999999">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399999999999999">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399999999999999">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399999999999999">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399999999999999">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399999999999999">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399999999999999">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399999999999999">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399999999999999">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399999999999999">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ca="1" si="42"/>
        <v>0</v>
      </c>
      <c r="Y961" s="222"/>
      <c r="Z961" s="222"/>
      <c r="AB961" s="223" t="str">
        <f t="shared" si="43"/>
        <v/>
      </c>
    </row>
    <row r="962" spans="1:28" s="223" customFormat="1" ht="20.399999999999999">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44"/>
        <v/>
      </c>
      <c r="T962" s="203" t="str">
        <f ca="1">IF(B962="","",IF(ISERROR(MATCH($J962,SorP!$B$1:$B$6230,0)),"",INDIRECT("'SorP'!$A$"&amp;MATCH($J962,SorP!$B$1:$B$6230,0))))</f>
        <v/>
      </c>
      <c r="U962" s="220"/>
      <c r="V962" s="221" t="e">
        <f>IF(C962="",NA(),MATCH($B962&amp;$C962,'Smelter Look-up'!$J:$J,0))</f>
        <v>#N/A</v>
      </c>
      <c r="W962" s="222"/>
      <c r="X962" s="222">
        <f t="shared" ref="X962:X1025" ca="1" si="45">IF(AND(C962="Smelter not listed",OR(LEN(D962)=0,LEN(E962)=0)),1,0)</f>
        <v>0</v>
      </c>
      <c r="Y962" s="222"/>
      <c r="Z962" s="222"/>
      <c r="AB962" s="223" t="str">
        <f t="shared" ref="AB962:AB1025" si="46">B962&amp;C962</f>
        <v/>
      </c>
    </row>
    <row r="963" spans="1:28" s="223" customFormat="1" ht="20.399999999999999">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47">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399999999999999">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399999999999999">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399999999999999">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399999999999999">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399999999999999">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399999999999999">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399999999999999">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399999999999999">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399999999999999">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399999999999999">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399999999999999">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399999999999999">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399999999999999">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399999999999999">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399999999999999">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399999999999999">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399999999999999">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399999999999999">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399999999999999">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399999999999999">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399999999999999">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399999999999999">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399999999999999">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399999999999999">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399999999999999">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399999999999999">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399999999999999">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399999999999999">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399999999999999">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399999999999999">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399999999999999">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399999999999999">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399999999999999">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399999999999999">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399999999999999">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399999999999999">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399999999999999">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399999999999999">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399999999999999">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399999999999999">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399999999999999">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399999999999999">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399999999999999">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399999999999999">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399999999999999">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399999999999999">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399999999999999">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399999999999999">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399999999999999">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399999999999999">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399999999999999">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399999999999999">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399999999999999">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399999999999999">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399999999999999">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399999999999999">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399999999999999">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399999999999999">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399999999999999">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399999999999999">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399999999999999">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399999999999999">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ca="1" si="45"/>
        <v>0</v>
      </c>
      <c r="Y1025" s="222"/>
      <c r="Z1025" s="222"/>
      <c r="AB1025" s="223" t="str">
        <f t="shared" si="46"/>
        <v/>
      </c>
    </row>
    <row r="1026" spans="1:28" s="223" customFormat="1" ht="20.399999999999999">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47"/>
        <v/>
      </c>
      <c r="T1026" s="203" t="str">
        <f ca="1">IF(B1026="","",IF(ISERROR(MATCH($J1026,SorP!$B$1:$B$6230,0)),"",INDIRECT("'SorP'!$A$"&amp;MATCH($J1026,SorP!$B$1:$B$6230,0))))</f>
        <v/>
      </c>
      <c r="U1026" s="220"/>
      <c r="V1026" s="221" t="e">
        <f>IF(C1026="",NA(),MATCH($B1026&amp;$C1026,'Smelter Look-up'!$J:$J,0))</f>
        <v>#N/A</v>
      </c>
      <c r="W1026" s="222"/>
      <c r="X1026" s="222">
        <f t="shared" ref="X1026:X1089" ca="1" si="48">IF(AND(C1026="Smelter not listed",OR(LEN(D1026)=0,LEN(E1026)=0)),1,0)</f>
        <v>0</v>
      </c>
      <c r="Y1026" s="222"/>
      <c r="Z1026" s="222"/>
      <c r="AB1026" s="223" t="str">
        <f t="shared" ref="AB1026:AB1089" si="49">B1026&amp;C1026</f>
        <v/>
      </c>
    </row>
    <row r="1027" spans="1:28" s="223" customFormat="1" ht="20.399999999999999">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0">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399999999999999">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399999999999999">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399999999999999">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399999999999999">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399999999999999">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399999999999999">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399999999999999">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399999999999999">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399999999999999">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399999999999999">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399999999999999">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399999999999999">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399999999999999">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399999999999999">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399999999999999">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399999999999999">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399999999999999">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399999999999999">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399999999999999">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399999999999999">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399999999999999">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399999999999999">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399999999999999">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399999999999999">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399999999999999">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399999999999999">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399999999999999">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399999999999999">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399999999999999">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399999999999999">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399999999999999">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399999999999999">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399999999999999">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399999999999999">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399999999999999">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399999999999999">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399999999999999">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399999999999999">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399999999999999">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399999999999999">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399999999999999">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399999999999999">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399999999999999">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399999999999999">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399999999999999">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399999999999999">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399999999999999">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399999999999999">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399999999999999">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399999999999999">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399999999999999">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399999999999999">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399999999999999">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399999999999999">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399999999999999">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399999999999999">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399999999999999">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399999999999999">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399999999999999">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399999999999999">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399999999999999">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399999999999999">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ca="1" si="48"/>
        <v>0</v>
      </c>
      <c r="Y1089" s="222"/>
      <c r="Z1089" s="222"/>
      <c r="AB1089" s="223" t="str">
        <f t="shared" si="49"/>
        <v/>
      </c>
    </row>
    <row r="1090" spans="1:28" s="223" customFormat="1" ht="20.399999999999999">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0"/>
        <v/>
      </c>
      <c r="T1090" s="203" t="str">
        <f ca="1">IF(B1090="","",IF(ISERROR(MATCH($J1090,SorP!$B$1:$B$6230,0)),"",INDIRECT("'SorP'!$A$"&amp;MATCH($J1090,SorP!$B$1:$B$6230,0))))</f>
        <v/>
      </c>
      <c r="U1090" s="220"/>
      <c r="V1090" s="221" t="e">
        <f>IF(C1090="",NA(),MATCH($B1090&amp;$C1090,'Smelter Look-up'!$J:$J,0))</f>
        <v>#N/A</v>
      </c>
      <c r="W1090" s="222"/>
      <c r="X1090" s="222">
        <f t="shared" ref="X1090:X1153" ca="1" si="51">IF(AND(C1090="Smelter not listed",OR(LEN(D1090)=0,LEN(E1090)=0)),1,0)</f>
        <v>0</v>
      </c>
      <c r="Y1090" s="222"/>
      <c r="Z1090" s="222"/>
      <c r="AB1090" s="223" t="str">
        <f t="shared" ref="AB1090:AB1153" si="52">B1090&amp;C1090</f>
        <v/>
      </c>
    </row>
    <row r="1091" spans="1:28" s="223" customFormat="1" ht="20.399999999999999">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3">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399999999999999">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399999999999999">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399999999999999">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399999999999999">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399999999999999">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399999999999999">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399999999999999">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399999999999999">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399999999999999">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399999999999999">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399999999999999">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399999999999999">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399999999999999">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399999999999999">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399999999999999">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399999999999999">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399999999999999">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399999999999999">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399999999999999">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399999999999999">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399999999999999">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399999999999999">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399999999999999">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399999999999999">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399999999999999">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399999999999999">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399999999999999">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399999999999999">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399999999999999">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399999999999999">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399999999999999">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399999999999999">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399999999999999">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399999999999999">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399999999999999">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399999999999999">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399999999999999">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399999999999999">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399999999999999">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399999999999999">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399999999999999">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399999999999999">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399999999999999">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399999999999999">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399999999999999">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399999999999999">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399999999999999">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399999999999999">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399999999999999">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399999999999999">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399999999999999">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399999999999999">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399999999999999">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399999999999999">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399999999999999">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399999999999999">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399999999999999">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399999999999999">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399999999999999">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399999999999999">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399999999999999">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399999999999999">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ca="1" si="51"/>
        <v>0</v>
      </c>
      <c r="Y1153" s="222"/>
      <c r="Z1153" s="222"/>
      <c r="AB1153" s="223" t="str">
        <f t="shared" si="52"/>
        <v/>
      </c>
    </row>
    <row r="1154" spans="1:28" s="223" customFormat="1" ht="20.399999999999999">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3"/>
        <v/>
      </c>
      <c r="T1154" s="203" t="str">
        <f ca="1">IF(B1154="","",IF(ISERROR(MATCH($J1154,SorP!$B$1:$B$6230,0)),"",INDIRECT("'SorP'!$A$"&amp;MATCH($J1154,SorP!$B$1:$B$6230,0))))</f>
        <v/>
      </c>
      <c r="U1154" s="220"/>
      <c r="V1154" s="221" t="e">
        <f>IF(C1154="",NA(),MATCH($B1154&amp;$C1154,'Smelter Look-up'!$J:$J,0))</f>
        <v>#N/A</v>
      </c>
      <c r="W1154" s="222"/>
      <c r="X1154" s="222">
        <f t="shared" ref="X1154:X1217" ca="1" si="54">IF(AND(C1154="Smelter not listed",OR(LEN(D1154)=0,LEN(E1154)=0)),1,0)</f>
        <v>0</v>
      </c>
      <c r="Y1154" s="222"/>
      <c r="Z1154" s="222"/>
      <c r="AB1154" s="223" t="str">
        <f t="shared" ref="AB1154:AB1217" si="55">B1154&amp;C1154</f>
        <v/>
      </c>
    </row>
    <row r="1155" spans="1:28" s="223" customFormat="1" ht="20.399999999999999">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56">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399999999999999">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399999999999999">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399999999999999">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399999999999999">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399999999999999">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399999999999999">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399999999999999">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399999999999999">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399999999999999">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399999999999999">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399999999999999">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399999999999999">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399999999999999">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399999999999999">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399999999999999">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399999999999999">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399999999999999">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399999999999999">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399999999999999">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399999999999999">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399999999999999">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399999999999999">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399999999999999">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399999999999999">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399999999999999">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399999999999999">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399999999999999">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399999999999999">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399999999999999">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399999999999999">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399999999999999">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399999999999999">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399999999999999">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399999999999999">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399999999999999">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399999999999999">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399999999999999">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399999999999999">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399999999999999">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399999999999999">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399999999999999">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399999999999999">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399999999999999">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399999999999999">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399999999999999">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399999999999999">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399999999999999">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399999999999999">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399999999999999">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399999999999999">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399999999999999">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399999999999999">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399999999999999">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399999999999999">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399999999999999">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399999999999999">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399999999999999">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399999999999999">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399999999999999">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399999999999999">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399999999999999">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399999999999999">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ca="1" si="54"/>
        <v>0</v>
      </c>
      <c r="Y1217" s="222"/>
      <c r="Z1217" s="222"/>
      <c r="AB1217" s="223" t="str">
        <f t="shared" si="55"/>
        <v/>
      </c>
    </row>
    <row r="1218" spans="1:28" s="223" customFormat="1" ht="20.399999999999999">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56"/>
        <v/>
      </c>
      <c r="T1218" s="203" t="str">
        <f ca="1">IF(B1218="","",IF(ISERROR(MATCH($J1218,SorP!$B$1:$B$6230,0)),"",INDIRECT("'SorP'!$A$"&amp;MATCH($J1218,SorP!$B$1:$B$6230,0))))</f>
        <v/>
      </c>
      <c r="U1218" s="220"/>
      <c r="V1218" s="221" t="e">
        <f>IF(C1218="",NA(),MATCH($B1218&amp;$C1218,'Smelter Look-up'!$J:$J,0))</f>
        <v>#N/A</v>
      </c>
      <c r="W1218" s="222"/>
      <c r="X1218" s="222">
        <f t="shared" ref="X1218:X1281" ca="1" si="57">IF(AND(C1218="Smelter not listed",OR(LEN(D1218)=0,LEN(E1218)=0)),1,0)</f>
        <v>0</v>
      </c>
      <c r="Y1218" s="222"/>
      <c r="Z1218" s="222"/>
      <c r="AB1218" s="223" t="str">
        <f t="shared" ref="AB1218:AB1281" si="58">B1218&amp;C1218</f>
        <v/>
      </c>
    </row>
    <row r="1219" spans="1:28" s="223" customFormat="1" ht="20.399999999999999">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59">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399999999999999">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399999999999999">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399999999999999">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399999999999999">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399999999999999">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399999999999999">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399999999999999">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399999999999999">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399999999999999">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399999999999999">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399999999999999">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399999999999999">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399999999999999">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399999999999999">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399999999999999">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399999999999999">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399999999999999">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399999999999999">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399999999999999">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399999999999999">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399999999999999">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399999999999999">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399999999999999">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399999999999999">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399999999999999">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399999999999999">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399999999999999">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399999999999999">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399999999999999">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399999999999999">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399999999999999">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399999999999999">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399999999999999">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399999999999999">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399999999999999">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399999999999999">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399999999999999">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399999999999999">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399999999999999">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399999999999999">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399999999999999">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399999999999999">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399999999999999">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399999999999999">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399999999999999">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399999999999999">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399999999999999">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399999999999999">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399999999999999">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399999999999999">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399999999999999">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399999999999999">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399999999999999">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399999999999999">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399999999999999">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399999999999999">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399999999999999">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399999999999999">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399999999999999">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399999999999999">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399999999999999">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399999999999999">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ca="1" si="57"/>
        <v>0</v>
      </c>
      <c r="Y1281" s="222"/>
      <c r="Z1281" s="222"/>
      <c r="AB1281" s="223" t="str">
        <f t="shared" si="58"/>
        <v/>
      </c>
    </row>
    <row r="1282" spans="1:28" s="223" customFormat="1" ht="20.399999999999999">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59"/>
        <v/>
      </c>
      <c r="T1282" s="203" t="str">
        <f ca="1">IF(B1282="","",IF(ISERROR(MATCH($J1282,SorP!$B$1:$B$6230,0)),"",INDIRECT("'SorP'!$A$"&amp;MATCH($J1282,SorP!$B$1:$B$6230,0))))</f>
        <v/>
      </c>
      <c r="U1282" s="220"/>
      <c r="V1282" s="221" t="e">
        <f>IF(C1282="",NA(),MATCH($B1282&amp;$C1282,'Smelter Look-up'!$J:$J,0))</f>
        <v>#N/A</v>
      </c>
      <c r="W1282" s="222"/>
      <c r="X1282" s="222">
        <f t="shared" ref="X1282:X1345" ca="1" si="60">IF(AND(C1282="Smelter not listed",OR(LEN(D1282)=0,LEN(E1282)=0)),1,0)</f>
        <v>0</v>
      </c>
      <c r="Y1282" s="222"/>
      <c r="Z1282" s="222"/>
      <c r="AB1282" s="223" t="str">
        <f t="shared" ref="AB1282:AB1345" si="61">B1282&amp;C1282</f>
        <v/>
      </c>
    </row>
    <row r="1283" spans="1:28" s="223" customFormat="1" ht="20.399999999999999">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2">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399999999999999">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399999999999999">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399999999999999">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399999999999999">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399999999999999">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399999999999999">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399999999999999">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399999999999999">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399999999999999">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399999999999999">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399999999999999">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399999999999999">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399999999999999">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399999999999999">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399999999999999">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399999999999999">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399999999999999">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399999999999999">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399999999999999">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399999999999999">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399999999999999">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399999999999999">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399999999999999">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399999999999999">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399999999999999">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399999999999999">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399999999999999">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399999999999999">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399999999999999">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399999999999999">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399999999999999">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399999999999999">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399999999999999">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399999999999999">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399999999999999">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399999999999999">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399999999999999">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399999999999999">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399999999999999">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399999999999999">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399999999999999">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399999999999999">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399999999999999">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399999999999999">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399999999999999">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399999999999999">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399999999999999">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399999999999999">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399999999999999">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399999999999999">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399999999999999">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399999999999999">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399999999999999">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399999999999999">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399999999999999">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399999999999999">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399999999999999">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399999999999999">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399999999999999">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399999999999999">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399999999999999">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399999999999999">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ca="1" si="60"/>
        <v>0</v>
      </c>
      <c r="Y1345" s="222"/>
      <c r="Z1345" s="222"/>
      <c r="AB1345" s="223" t="str">
        <f t="shared" si="61"/>
        <v/>
      </c>
    </row>
    <row r="1346" spans="1:28" s="223" customFormat="1" ht="20.399999999999999">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2"/>
        <v/>
      </c>
      <c r="T1346" s="203" t="str">
        <f ca="1">IF(B1346="","",IF(ISERROR(MATCH($J1346,SorP!$B$1:$B$6230,0)),"",INDIRECT("'SorP'!$A$"&amp;MATCH($J1346,SorP!$B$1:$B$6230,0))))</f>
        <v/>
      </c>
      <c r="U1346" s="220"/>
      <c r="V1346" s="221" t="e">
        <f>IF(C1346="",NA(),MATCH($B1346&amp;$C1346,'Smelter Look-up'!$J:$J,0))</f>
        <v>#N/A</v>
      </c>
      <c r="W1346" s="222"/>
      <c r="X1346" s="222">
        <f t="shared" ref="X1346:X1409" ca="1" si="63">IF(AND(C1346="Smelter not listed",OR(LEN(D1346)=0,LEN(E1346)=0)),1,0)</f>
        <v>0</v>
      </c>
      <c r="Y1346" s="222"/>
      <c r="Z1346" s="222"/>
      <c r="AB1346" s="223" t="str">
        <f t="shared" ref="AB1346:AB1409" si="64">B1346&amp;C1346</f>
        <v/>
      </c>
    </row>
    <row r="1347" spans="1:28" s="223" customFormat="1" ht="20.399999999999999">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65">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399999999999999">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399999999999999">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399999999999999">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399999999999999">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399999999999999">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399999999999999">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399999999999999">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399999999999999">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399999999999999">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399999999999999">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399999999999999">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399999999999999">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399999999999999">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399999999999999">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399999999999999">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399999999999999">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399999999999999">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399999999999999">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399999999999999">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399999999999999">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399999999999999">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399999999999999">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399999999999999">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399999999999999">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399999999999999">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399999999999999">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399999999999999">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399999999999999">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399999999999999">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399999999999999">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399999999999999">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399999999999999">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399999999999999">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399999999999999">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399999999999999">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399999999999999">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399999999999999">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399999999999999">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399999999999999">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399999999999999">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399999999999999">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399999999999999">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399999999999999">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399999999999999">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399999999999999">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399999999999999">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399999999999999">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399999999999999">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399999999999999">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399999999999999">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399999999999999">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399999999999999">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399999999999999">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399999999999999">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399999999999999">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399999999999999">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399999999999999">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399999999999999">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399999999999999">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399999999999999">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399999999999999">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399999999999999">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ca="1" si="63"/>
        <v>0</v>
      </c>
      <c r="Y1409" s="222"/>
      <c r="Z1409" s="222"/>
      <c r="AB1409" s="223" t="str">
        <f t="shared" si="64"/>
        <v/>
      </c>
    </row>
    <row r="1410" spans="1:28" s="223" customFormat="1" ht="20.399999999999999">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65"/>
        <v/>
      </c>
      <c r="T1410" s="203" t="str">
        <f ca="1">IF(B1410="","",IF(ISERROR(MATCH($J1410,SorP!$B$1:$B$6230,0)),"",INDIRECT("'SorP'!$A$"&amp;MATCH($J1410,SorP!$B$1:$B$6230,0))))</f>
        <v/>
      </c>
      <c r="U1410" s="220"/>
      <c r="V1410" s="221" t="e">
        <f>IF(C1410="",NA(),MATCH($B1410&amp;$C1410,'Smelter Look-up'!$J:$J,0))</f>
        <v>#N/A</v>
      </c>
      <c r="W1410" s="222"/>
      <c r="X1410" s="222">
        <f t="shared" ref="X1410:X1473" ca="1" si="66">IF(AND(C1410="Smelter not listed",OR(LEN(D1410)=0,LEN(E1410)=0)),1,0)</f>
        <v>0</v>
      </c>
      <c r="Y1410" s="222"/>
      <c r="Z1410" s="222"/>
      <c r="AB1410" s="223" t="str">
        <f t="shared" ref="AB1410:AB1473" si="67">B1410&amp;C1410</f>
        <v/>
      </c>
    </row>
    <row r="1411" spans="1:28" s="223" customFormat="1" ht="20.399999999999999">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68">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399999999999999">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399999999999999">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399999999999999">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399999999999999">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399999999999999">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399999999999999">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399999999999999">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399999999999999">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399999999999999">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399999999999999">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399999999999999">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399999999999999">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399999999999999">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399999999999999">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399999999999999">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399999999999999">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399999999999999">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399999999999999">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399999999999999">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399999999999999">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399999999999999">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399999999999999">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399999999999999">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399999999999999">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399999999999999">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399999999999999">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399999999999999">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399999999999999">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399999999999999">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399999999999999">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399999999999999">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399999999999999">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399999999999999">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399999999999999">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399999999999999">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399999999999999">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399999999999999">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399999999999999">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399999999999999">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399999999999999">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399999999999999">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399999999999999">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399999999999999">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399999999999999">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399999999999999">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399999999999999">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399999999999999">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399999999999999">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399999999999999">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399999999999999">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399999999999999">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399999999999999">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399999999999999">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399999999999999">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399999999999999">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399999999999999">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399999999999999">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399999999999999">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399999999999999">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399999999999999">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399999999999999">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399999999999999">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ca="1" si="66"/>
        <v>0</v>
      </c>
      <c r="Y1473" s="222"/>
      <c r="Z1473" s="222"/>
      <c r="AB1473" s="223" t="str">
        <f t="shared" si="67"/>
        <v/>
      </c>
    </row>
    <row r="1474" spans="1:28" s="223" customFormat="1" ht="20.399999999999999">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68"/>
        <v/>
      </c>
      <c r="T1474" s="203" t="str">
        <f ca="1">IF(B1474="","",IF(ISERROR(MATCH($J1474,SorP!$B$1:$B$6230,0)),"",INDIRECT("'SorP'!$A$"&amp;MATCH($J1474,SorP!$B$1:$B$6230,0))))</f>
        <v/>
      </c>
      <c r="U1474" s="220"/>
      <c r="V1474" s="221" t="e">
        <f>IF(C1474="",NA(),MATCH($B1474&amp;$C1474,'Smelter Look-up'!$J:$J,0))</f>
        <v>#N/A</v>
      </c>
      <c r="W1474" s="222"/>
      <c r="X1474" s="222">
        <f t="shared" ref="X1474:X1537" ca="1" si="69">IF(AND(C1474="Smelter not listed",OR(LEN(D1474)=0,LEN(E1474)=0)),1,0)</f>
        <v>0</v>
      </c>
      <c r="Y1474" s="222"/>
      <c r="Z1474" s="222"/>
      <c r="AB1474" s="223" t="str">
        <f t="shared" ref="AB1474:AB1537" si="70">B1474&amp;C1474</f>
        <v/>
      </c>
    </row>
    <row r="1475" spans="1:28" s="223" customFormat="1" ht="20.399999999999999">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1">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399999999999999">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399999999999999">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399999999999999">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399999999999999">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399999999999999">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399999999999999">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399999999999999">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399999999999999">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399999999999999">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399999999999999">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399999999999999">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399999999999999">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399999999999999">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399999999999999">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399999999999999">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399999999999999">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399999999999999">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399999999999999">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399999999999999">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399999999999999">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399999999999999">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399999999999999">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399999999999999">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399999999999999">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399999999999999">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399999999999999">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399999999999999">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399999999999999">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399999999999999">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399999999999999">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399999999999999">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399999999999999">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399999999999999">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399999999999999">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399999999999999">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399999999999999">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399999999999999">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399999999999999">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399999999999999">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399999999999999">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399999999999999">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399999999999999">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399999999999999">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399999999999999">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399999999999999">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399999999999999">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399999999999999">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399999999999999">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399999999999999">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399999999999999">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399999999999999">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399999999999999">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399999999999999">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399999999999999">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399999999999999">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399999999999999">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399999999999999">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399999999999999">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399999999999999">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399999999999999">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399999999999999">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399999999999999">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ca="1" si="69"/>
        <v>0</v>
      </c>
      <c r="Y1537" s="222"/>
      <c r="Z1537" s="222"/>
      <c r="AB1537" s="223" t="str">
        <f t="shared" si="70"/>
        <v/>
      </c>
    </row>
    <row r="1538" spans="1:28" s="223" customFormat="1" ht="20.399999999999999">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1"/>
        <v/>
      </c>
      <c r="T1538" s="203" t="str">
        <f ca="1">IF(B1538="","",IF(ISERROR(MATCH($J1538,SorP!$B$1:$B$6230,0)),"",INDIRECT("'SorP'!$A$"&amp;MATCH($J1538,SorP!$B$1:$B$6230,0))))</f>
        <v/>
      </c>
      <c r="U1538" s="220"/>
      <c r="V1538" s="221" t="e">
        <f>IF(C1538="",NA(),MATCH($B1538&amp;$C1538,'Smelter Look-up'!$J:$J,0))</f>
        <v>#N/A</v>
      </c>
      <c r="W1538" s="222"/>
      <c r="X1538" s="222">
        <f t="shared" ref="X1538:X1601" ca="1" si="72">IF(AND(C1538="Smelter not listed",OR(LEN(D1538)=0,LEN(E1538)=0)),1,0)</f>
        <v>0</v>
      </c>
      <c r="Y1538" s="222"/>
      <c r="Z1538" s="222"/>
      <c r="AB1538" s="223" t="str">
        <f t="shared" ref="AB1538:AB1601" si="73">B1538&amp;C1538</f>
        <v/>
      </c>
    </row>
    <row r="1539" spans="1:28" s="223" customFormat="1" ht="20.399999999999999">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74">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399999999999999">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399999999999999">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399999999999999">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399999999999999">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399999999999999">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399999999999999">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399999999999999">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399999999999999">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399999999999999">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399999999999999">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399999999999999">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399999999999999">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399999999999999">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399999999999999">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399999999999999">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399999999999999">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399999999999999">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399999999999999">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399999999999999">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399999999999999">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399999999999999">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399999999999999">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399999999999999">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399999999999999">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399999999999999">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399999999999999">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399999999999999">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399999999999999">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399999999999999">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399999999999999">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399999999999999">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399999999999999">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399999999999999">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399999999999999">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399999999999999">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399999999999999">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399999999999999">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399999999999999">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399999999999999">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399999999999999">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399999999999999">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399999999999999">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399999999999999">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399999999999999">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399999999999999">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399999999999999">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399999999999999">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399999999999999">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399999999999999">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399999999999999">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399999999999999">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399999999999999">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399999999999999">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399999999999999">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399999999999999">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399999999999999">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399999999999999">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399999999999999">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399999999999999">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399999999999999">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399999999999999">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399999999999999">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ca="1" si="72"/>
        <v>0</v>
      </c>
      <c r="Y1601" s="222"/>
      <c r="Z1601" s="222"/>
      <c r="AB1601" s="223" t="str">
        <f t="shared" si="73"/>
        <v/>
      </c>
    </row>
    <row r="1602" spans="1:28" s="223" customFormat="1" ht="20.399999999999999">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74"/>
        <v/>
      </c>
      <c r="T1602" s="203" t="str">
        <f ca="1">IF(B1602="","",IF(ISERROR(MATCH($J1602,SorP!$B$1:$B$6230,0)),"",INDIRECT("'SorP'!$A$"&amp;MATCH($J1602,SorP!$B$1:$B$6230,0))))</f>
        <v/>
      </c>
      <c r="U1602" s="220"/>
      <c r="V1602" s="221" t="e">
        <f>IF(C1602="",NA(),MATCH($B1602&amp;$C1602,'Smelter Look-up'!$J:$J,0))</f>
        <v>#N/A</v>
      </c>
      <c r="W1602" s="222"/>
      <c r="X1602" s="222">
        <f t="shared" ref="X1602:X1665" ca="1" si="75">IF(AND(C1602="Smelter not listed",OR(LEN(D1602)=0,LEN(E1602)=0)),1,0)</f>
        <v>0</v>
      </c>
      <c r="Y1602" s="222"/>
      <c r="Z1602" s="222"/>
      <c r="AB1602" s="223" t="str">
        <f t="shared" ref="AB1602:AB1665" si="76">B1602&amp;C1602</f>
        <v/>
      </c>
    </row>
    <row r="1603" spans="1:28" s="223" customFormat="1" ht="20.399999999999999">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77">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399999999999999">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399999999999999">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399999999999999">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399999999999999">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399999999999999">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399999999999999">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399999999999999">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399999999999999">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399999999999999">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399999999999999">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399999999999999">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399999999999999">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399999999999999">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399999999999999">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399999999999999">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399999999999999">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399999999999999">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399999999999999">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399999999999999">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399999999999999">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399999999999999">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399999999999999">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399999999999999">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399999999999999">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399999999999999">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399999999999999">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399999999999999">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399999999999999">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399999999999999">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399999999999999">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399999999999999">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399999999999999">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399999999999999">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399999999999999">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399999999999999">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399999999999999">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399999999999999">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399999999999999">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399999999999999">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399999999999999">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399999999999999">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399999999999999">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399999999999999">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399999999999999">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399999999999999">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399999999999999">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399999999999999">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399999999999999">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399999999999999">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399999999999999">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399999999999999">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399999999999999">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399999999999999">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399999999999999">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399999999999999">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399999999999999">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399999999999999">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399999999999999">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399999999999999">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399999999999999">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399999999999999">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399999999999999">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ca="1" si="75"/>
        <v>0</v>
      </c>
      <c r="Y1665" s="222"/>
      <c r="Z1665" s="222"/>
      <c r="AB1665" s="223" t="str">
        <f t="shared" si="76"/>
        <v/>
      </c>
    </row>
    <row r="1666" spans="1:28" s="223" customFormat="1" ht="20.399999999999999">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77"/>
        <v/>
      </c>
      <c r="T1666" s="203" t="str">
        <f ca="1">IF(B1666="","",IF(ISERROR(MATCH($J1666,SorP!$B$1:$B$6230,0)),"",INDIRECT("'SorP'!$A$"&amp;MATCH($J1666,SorP!$B$1:$B$6230,0))))</f>
        <v/>
      </c>
      <c r="U1666" s="220"/>
      <c r="V1666" s="221" t="e">
        <f>IF(C1666="",NA(),MATCH($B1666&amp;$C1666,'Smelter Look-up'!$J:$J,0))</f>
        <v>#N/A</v>
      </c>
      <c r="W1666" s="222"/>
      <c r="X1666" s="222">
        <f t="shared" ref="X1666:X1729" ca="1" si="78">IF(AND(C1666="Smelter not listed",OR(LEN(D1666)=0,LEN(E1666)=0)),1,0)</f>
        <v>0</v>
      </c>
      <c r="Y1666" s="222"/>
      <c r="Z1666" s="222"/>
      <c r="AB1666" s="223" t="str">
        <f t="shared" ref="AB1666:AB1729" si="79">B1666&amp;C1666</f>
        <v/>
      </c>
    </row>
    <row r="1667" spans="1:28" s="223" customFormat="1" ht="20.399999999999999">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0">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399999999999999">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399999999999999">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399999999999999">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399999999999999">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399999999999999">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399999999999999">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399999999999999">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399999999999999">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399999999999999">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399999999999999">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399999999999999">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399999999999999">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399999999999999">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399999999999999">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399999999999999">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399999999999999">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399999999999999">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399999999999999">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399999999999999">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399999999999999">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399999999999999">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399999999999999">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399999999999999">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399999999999999">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399999999999999">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399999999999999">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399999999999999">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399999999999999">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399999999999999">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399999999999999">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399999999999999">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399999999999999">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399999999999999">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399999999999999">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399999999999999">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399999999999999">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399999999999999">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399999999999999">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399999999999999">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399999999999999">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399999999999999">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399999999999999">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399999999999999">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399999999999999">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399999999999999">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399999999999999">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399999999999999">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399999999999999">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399999999999999">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399999999999999">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399999999999999">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399999999999999">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399999999999999">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399999999999999">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399999999999999">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399999999999999">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399999999999999">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399999999999999">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399999999999999">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399999999999999">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399999999999999">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399999999999999">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ca="1" si="78"/>
        <v>0</v>
      </c>
      <c r="Y1729" s="222"/>
      <c r="Z1729" s="222"/>
      <c r="AB1729" s="223" t="str">
        <f t="shared" si="79"/>
        <v/>
      </c>
    </row>
    <row r="1730" spans="1:28" s="223" customFormat="1" ht="20.399999999999999">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0"/>
        <v/>
      </c>
      <c r="T1730" s="203" t="str">
        <f ca="1">IF(B1730="","",IF(ISERROR(MATCH($J1730,SorP!$B$1:$B$6230,0)),"",INDIRECT("'SorP'!$A$"&amp;MATCH($J1730,SorP!$B$1:$B$6230,0))))</f>
        <v/>
      </c>
      <c r="U1730" s="220"/>
      <c r="V1730" s="221" t="e">
        <f>IF(C1730="",NA(),MATCH($B1730&amp;$C1730,'Smelter Look-up'!$J:$J,0))</f>
        <v>#N/A</v>
      </c>
      <c r="W1730" s="222"/>
      <c r="X1730" s="222">
        <f t="shared" ref="X1730:X1793" ca="1" si="81">IF(AND(C1730="Smelter not listed",OR(LEN(D1730)=0,LEN(E1730)=0)),1,0)</f>
        <v>0</v>
      </c>
      <c r="Y1730" s="222"/>
      <c r="Z1730" s="222"/>
      <c r="AB1730" s="223" t="str">
        <f t="shared" ref="AB1730:AB1793" si="82">B1730&amp;C1730</f>
        <v/>
      </c>
    </row>
    <row r="1731" spans="1:28" s="223" customFormat="1" ht="20.399999999999999">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3">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399999999999999">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399999999999999">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399999999999999">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399999999999999">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399999999999999">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399999999999999">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399999999999999">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399999999999999">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399999999999999">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399999999999999">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399999999999999">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399999999999999">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399999999999999">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399999999999999">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399999999999999">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399999999999999">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399999999999999">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399999999999999">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399999999999999">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399999999999999">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399999999999999">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399999999999999">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399999999999999">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399999999999999">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399999999999999">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399999999999999">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399999999999999">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399999999999999">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399999999999999">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399999999999999">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399999999999999">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399999999999999">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399999999999999">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399999999999999">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399999999999999">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399999999999999">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399999999999999">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399999999999999">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399999999999999">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399999999999999">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399999999999999">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399999999999999">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399999999999999">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399999999999999">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399999999999999">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399999999999999">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399999999999999">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399999999999999">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399999999999999">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399999999999999">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399999999999999">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399999999999999">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399999999999999">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399999999999999">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399999999999999">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399999999999999">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399999999999999">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399999999999999">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399999999999999">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399999999999999">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399999999999999">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399999999999999">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ca="1" si="81"/>
        <v>0</v>
      </c>
      <c r="Y1793" s="222"/>
      <c r="Z1793" s="222"/>
      <c r="AB1793" s="223" t="str">
        <f t="shared" si="82"/>
        <v/>
      </c>
    </row>
    <row r="1794" spans="1:28" s="223" customFormat="1" ht="20.399999999999999">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3"/>
        <v/>
      </c>
      <c r="T1794" s="203" t="str">
        <f ca="1">IF(B1794="","",IF(ISERROR(MATCH($J1794,SorP!$B$1:$B$6230,0)),"",INDIRECT("'SorP'!$A$"&amp;MATCH($J1794,SorP!$B$1:$B$6230,0))))</f>
        <v/>
      </c>
      <c r="U1794" s="220"/>
      <c r="V1794" s="221" t="e">
        <f>IF(C1794="",NA(),MATCH($B1794&amp;$C1794,'Smelter Look-up'!$J:$J,0))</f>
        <v>#N/A</v>
      </c>
      <c r="W1794" s="222"/>
      <c r="X1794" s="222">
        <f t="shared" ref="X1794:X1857" ca="1" si="84">IF(AND(C1794="Smelter not listed",OR(LEN(D1794)=0,LEN(E1794)=0)),1,0)</f>
        <v>0</v>
      </c>
      <c r="Y1794" s="222"/>
      <c r="Z1794" s="222"/>
      <c r="AB1794" s="223" t="str">
        <f t="shared" ref="AB1794:AB1857" si="85">B1794&amp;C1794</f>
        <v/>
      </c>
    </row>
    <row r="1795" spans="1:28" s="223" customFormat="1" ht="20.399999999999999">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86">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399999999999999">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399999999999999">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399999999999999">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399999999999999">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399999999999999">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399999999999999">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399999999999999">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399999999999999">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399999999999999">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399999999999999">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399999999999999">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399999999999999">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399999999999999">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399999999999999">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399999999999999">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399999999999999">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399999999999999">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399999999999999">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399999999999999">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399999999999999">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399999999999999">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399999999999999">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399999999999999">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399999999999999">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399999999999999">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399999999999999">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399999999999999">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399999999999999">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399999999999999">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399999999999999">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399999999999999">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399999999999999">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399999999999999">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399999999999999">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399999999999999">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399999999999999">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399999999999999">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399999999999999">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399999999999999">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399999999999999">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399999999999999">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399999999999999">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399999999999999">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399999999999999">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399999999999999">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399999999999999">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399999999999999">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399999999999999">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399999999999999">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399999999999999">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399999999999999">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399999999999999">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399999999999999">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399999999999999">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399999999999999">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399999999999999">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399999999999999">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399999999999999">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399999999999999">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399999999999999">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399999999999999">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399999999999999">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ca="1" si="84"/>
        <v>0</v>
      </c>
      <c r="Y1857" s="222"/>
      <c r="Z1857" s="222"/>
      <c r="AB1857" s="223" t="str">
        <f t="shared" si="85"/>
        <v/>
      </c>
    </row>
    <row r="1858" spans="1:28" s="223" customFormat="1" ht="20.399999999999999">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86"/>
        <v/>
      </c>
      <c r="T1858" s="203" t="str">
        <f ca="1">IF(B1858="","",IF(ISERROR(MATCH($J1858,SorP!$B$1:$B$6230,0)),"",INDIRECT("'SorP'!$A$"&amp;MATCH($J1858,SorP!$B$1:$B$6230,0))))</f>
        <v/>
      </c>
      <c r="U1858" s="220"/>
      <c r="V1858" s="221" t="e">
        <f>IF(C1858="",NA(),MATCH($B1858&amp;$C1858,'Smelter Look-up'!$J:$J,0))</f>
        <v>#N/A</v>
      </c>
      <c r="W1858" s="222"/>
      <c r="X1858" s="222">
        <f t="shared" ref="X1858:X1921" ca="1" si="87">IF(AND(C1858="Smelter not listed",OR(LEN(D1858)=0,LEN(E1858)=0)),1,0)</f>
        <v>0</v>
      </c>
      <c r="Y1858" s="222"/>
      <c r="Z1858" s="222"/>
      <c r="AB1858" s="223" t="str">
        <f t="shared" ref="AB1858:AB1921" si="88">B1858&amp;C1858</f>
        <v/>
      </c>
    </row>
    <row r="1859" spans="1:28" s="223" customFormat="1" ht="20.399999999999999">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89">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399999999999999">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399999999999999">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399999999999999">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399999999999999">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399999999999999">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399999999999999">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399999999999999">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399999999999999">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399999999999999">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399999999999999">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399999999999999">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399999999999999">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399999999999999">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399999999999999">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399999999999999">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399999999999999">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399999999999999">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399999999999999">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399999999999999">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399999999999999">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399999999999999">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399999999999999">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399999999999999">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399999999999999">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399999999999999">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399999999999999">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399999999999999">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399999999999999">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399999999999999">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399999999999999">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399999999999999">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399999999999999">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399999999999999">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399999999999999">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399999999999999">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399999999999999">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399999999999999">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399999999999999">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399999999999999">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399999999999999">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399999999999999">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399999999999999">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399999999999999">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399999999999999">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399999999999999">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399999999999999">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399999999999999">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399999999999999">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399999999999999">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399999999999999">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399999999999999">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399999999999999">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399999999999999">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399999999999999">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399999999999999">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399999999999999">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399999999999999">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399999999999999">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399999999999999">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399999999999999">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399999999999999">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399999999999999">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ca="1" si="87"/>
        <v>0</v>
      </c>
      <c r="Y1921" s="222"/>
      <c r="Z1921" s="222"/>
      <c r="AB1921" s="223" t="str">
        <f t="shared" si="88"/>
        <v/>
      </c>
    </row>
    <row r="1922" spans="1:28" s="223" customFormat="1" ht="20.399999999999999">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89"/>
        <v/>
      </c>
      <c r="T1922" s="203" t="str">
        <f ca="1">IF(B1922="","",IF(ISERROR(MATCH($J1922,SorP!$B$1:$B$6230,0)),"",INDIRECT("'SorP'!$A$"&amp;MATCH($J1922,SorP!$B$1:$B$6230,0))))</f>
        <v/>
      </c>
      <c r="U1922" s="220"/>
      <c r="V1922" s="221" t="e">
        <f>IF(C1922="",NA(),MATCH($B1922&amp;$C1922,'Smelter Look-up'!$J:$J,0))</f>
        <v>#N/A</v>
      </c>
      <c r="W1922" s="222"/>
      <c r="X1922" s="222">
        <f t="shared" ref="X1922:X1985" ca="1" si="90">IF(AND(C1922="Smelter not listed",OR(LEN(D1922)=0,LEN(E1922)=0)),1,0)</f>
        <v>0</v>
      </c>
      <c r="Y1922" s="222"/>
      <c r="Z1922" s="222"/>
      <c r="AB1922" s="223" t="str">
        <f t="shared" ref="AB1922:AB1985" si="91">B1922&amp;C1922</f>
        <v/>
      </c>
    </row>
    <row r="1923" spans="1:28" s="223" customFormat="1" ht="20.399999999999999">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2">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399999999999999">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399999999999999">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399999999999999">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399999999999999">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399999999999999">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399999999999999">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399999999999999">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399999999999999">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399999999999999">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399999999999999">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399999999999999">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399999999999999">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399999999999999">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399999999999999">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399999999999999">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399999999999999">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399999999999999">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399999999999999">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399999999999999">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399999999999999">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399999999999999">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399999999999999">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399999999999999">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399999999999999">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399999999999999">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399999999999999">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399999999999999">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399999999999999">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399999999999999">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399999999999999">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399999999999999">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399999999999999">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399999999999999">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399999999999999">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399999999999999">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399999999999999">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399999999999999">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399999999999999">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399999999999999">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399999999999999">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399999999999999">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399999999999999">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399999999999999">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399999999999999">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399999999999999">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399999999999999">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399999999999999">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399999999999999">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399999999999999">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399999999999999">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399999999999999">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399999999999999">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399999999999999">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399999999999999">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399999999999999">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399999999999999">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399999999999999">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399999999999999">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399999999999999">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399999999999999">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399999999999999">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399999999999999">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ca="1" si="90"/>
        <v>0</v>
      </c>
      <c r="Y1985" s="222"/>
      <c r="Z1985" s="222"/>
      <c r="AB1985" s="223" t="str">
        <f t="shared" si="91"/>
        <v/>
      </c>
    </row>
    <row r="1986" spans="1:28" s="223" customFormat="1" ht="20.399999999999999">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2"/>
        <v/>
      </c>
      <c r="T1986" s="203" t="str">
        <f ca="1">IF(B1986="","",IF(ISERROR(MATCH($J1986,SorP!$B$1:$B$6230,0)),"",INDIRECT("'SorP'!$A$"&amp;MATCH($J1986,SorP!$B$1:$B$6230,0))))</f>
        <v/>
      </c>
      <c r="U1986" s="220"/>
      <c r="V1986" s="221" t="e">
        <f>IF(C1986="",NA(),MATCH($B1986&amp;$C1986,'Smelter Look-up'!$J:$J,0))</f>
        <v>#N/A</v>
      </c>
      <c r="W1986" s="222"/>
      <c r="X1986" s="222">
        <f t="shared" ref="X1986:X2049" ca="1" si="93">IF(AND(C1986="Smelter not listed",OR(LEN(D1986)=0,LEN(E1986)=0)),1,0)</f>
        <v>0</v>
      </c>
      <c r="Y1986" s="222"/>
      <c r="Z1986" s="222"/>
      <c r="AB1986" s="223" t="str">
        <f t="shared" ref="AB1986:AB2049" si="94">B1986&amp;C1986</f>
        <v/>
      </c>
    </row>
    <row r="1987" spans="1:28" s="223" customFormat="1" ht="20.399999999999999">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95">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399999999999999">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399999999999999">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399999999999999">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399999999999999">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399999999999999">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399999999999999">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399999999999999">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399999999999999">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399999999999999">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399999999999999">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399999999999999">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399999999999999">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399999999999999">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399999999999999">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399999999999999">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399999999999999">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399999999999999">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399999999999999">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399999999999999">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399999999999999">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399999999999999">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399999999999999">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399999999999999">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399999999999999">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399999999999999">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399999999999999">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399999999999999">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399999999999999">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399999999999999">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399999999999999">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399999999999999">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399999999999999">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399999999999999">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399999999999999">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399999999999999">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399999999999999">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399999999999999">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399999999999999">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399999999999999">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399999999999999">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399999999999999">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399999999999999">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399999999999999">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399999999999999">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399999999999999">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399999999999999">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399999999999999">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399999999999999">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399999999999999">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399999999999999">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399999999999999">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399999999999999">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399999999999999">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399999999999999">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399999999999999">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399999999999999">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399999999999999">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399999999999999">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399999999999999">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399999999999999">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399999999999999">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399999999999999">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ca="1" si="93"/>
        <v>0</v>
      </c>
      <c r="Y2049" s="222"/>
      <c r="Z2049" s="222"/>
      <c r="AB2049" s="223" t="str">
        <f t="shared" si="94"/>
        <v/>
      </c>
    </row>
    <row r="2050" spans="1:28" s="223" customFormat="1" ht="20.399999999999999">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95"/>
        <v/>
      </c>
      <c r="T2050" s="203" t="str">
        <f ca="1">IF(B2050="","",IF(ISERROR(MATCH($J2050,SorP!$B$1:$B$6230,0)),"",INDIRECT("'SorP'!$A$"&amp;MATCH($J2050,SorP!$B$1:$B$6230,0))))</f>
        <v/>
      </c>
      <c r="U2050" s="220"/>
      <c r="V2050" s="221" t="e">
        <f>IF(C2050="",NA(),MATCH($B2050&amp;$C2050,'Smelter Look-up'!$J:$J,0))</f>
        <v>#N/A</v>
      </c>
      <c r="W2050" s="222"/>
      <c r="X2050" s="222">
        <f t="shared" ref="X2050:X2113" ca="1" si="96">IF(AND(C2050="Smelter not listed",OR(LEN(D2050)=0,LEN(E2050)=0)),1,0)</f>
        <v>0</v>
      </c>
      <c r="Y2050" s="222"/>
      <c r="Z2050" s="222"/>
      <c r="AB2050" s="223" t="str">
        <f t="shared" ref="AB2050:AB2113" si="97">B2050&amp;C2050</f>
        <v/>
      </c>
    </row>
    <row r="2051" spans="1:28" s="223" customFormat="1" ht="20.399999999999999">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98">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399999999999999">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399999999999999">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399999999999999">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399999999999999">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399999999999999">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399999999999999">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399999999999999">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399999999999999">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399999999999999">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399999999999999">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399999999999999">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399999999999999">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399999999999999">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399999999999999">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399999999999999">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399999999999999">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399999999999999">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399999999999999">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399999999999999">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399999999999999">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399999999999999">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399999999999999">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399999999999999">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399999999999999">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399999999999999">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399999999999999">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399999999999999">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399999999999999">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399999999999999">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399999999999999">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399999999999999">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399999999999999">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399999999999999">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399999999999999">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399999999999999">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399999999999999">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399999999999999">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399999999999999">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399999999999999">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399999999999999">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399999999999999">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399999999999999">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399999999999999">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399999999999999">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399999999999999">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399999999999999">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399999999999999">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399999999999999">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399999999999999">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399999999999999">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399999999999999">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399999999999999">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399999999999999">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399999999999999">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399999999999999">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399999999999999">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399999999999999">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399999999999999">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399999999999999">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399999999999999">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399999999999999">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399999999999999">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ca="1" si="96"/>
        <v>0</v>
      </c>
      <c r="Y2113" s="222"/>
      <c r="Z2113" s="222"/>
      <c r="AB2113" s="223" t="str">
        <f t="shared" si="97"/>
        <v/>
      </c>
    </row>
    <row r="2114" spans="1:28" s="223" customFormat="1" ht="20.399999999999999">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98"/>
        <v/>
      </c>
      <c r="T2114" s="203" t="str">
        <f ca="1">IF(B2114="","",IF(ISERROR(MATCH($J2114,SorP!$B$1:$B$6230,0)),"",INDIRECT("'SorP'!$A$"&amp;MATCH($J2114,SorP!$B$1:$B$6230,0))))</f>
        <v/>
      </c>
      <c r="U2114" s="220"/>
      <c r="V2114" s="221" t="e">
        <f>IF(C2114="",NA(),MATCH($B2114&amp;$C2114,'Smelter Look-up'!$J:$J,0))</f>
        <v>#N/A</v>
      </c>
      <c r="W2114" s="222"/>
      <c r="X2114" s="222">
        <f t="shared" ref="X2114:X2177" ca="1" si="99">IF(AND(C2114="Smelter not listed",OR(LEN(D2114)=0,LEN(E2114)=0)),1,0)</f>
        <v>0</v>
      </c>
      <c r="Y2114" s="222"/>
      <c r="Z2114" s="222"/>
      <c r="AB2114" s="223" t="str">
        <f t="shared" ref="AB2114:AB2177" si="100">B2114&amp;C2114</f>
        <v/>
      </c>
    </row>
    <row r="2115" spans="1:28" s="223" customFormat="1" ht="20.399999999999999">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1">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399999999999999">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399999999999999">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399999999999999">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399999999999999">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399999999999999">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399999999999999">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399999999999999">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399999999999999">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399999999999999">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399999999999999">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399999999999999">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399999999999999">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399999999999999">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399999999999999">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399999999999999">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399999999999999">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399999999999999">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399999999999999">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399999999999999">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399999999999999">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399999999999999">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399999999999999">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399999999999999">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399999999999999">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399999999999999">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399999999999999">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399999999999999">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399999999999999">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399999999999999">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399999999999999">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399999999999999">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399999999999999">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399999999999999">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399999999999999">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399999999999999">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399999999999999">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399999999999999">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399999999999999">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399999999999999">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399999999999999">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399999999999999">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399999999999999">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399999999999999">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399999999999999">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399999999999999">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399999999999999">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399999999999999">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399999999999999">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399999999999999">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399999999999999">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399999999999999">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399999999999999">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399999999999999">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399999999999999">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399999999999999">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399999999999999">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399999999999999">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399999999999999">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399999999999999">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399999999999999">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399999999999999">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399999999999999">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ca="1" si="99"/>
        <v>0</v>
      </c>
      <c r="Y2177" s="222"/>
      <c r="Z2177" s="222"/>
      <c r="AB2177" s="223" t="str">
        <f t="shared" si="100"/>
        <v/>
      </c>
    </row>
    <row r="2178" spans="1:28" s="223" customFormat="1" ht="20.399999999999999">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1"/>
        <v/>
      </c>
      <c r="T2178" s="203" t="str">
        <f ca="1">IF(B2178="","",IF(ISERROR(MATCH($J2178,SorP!$B$1:$B$6230,0)),"",INDIRECT("'SorP'!$A$"&amp;MATCH($J2178,SorP!$B$1:$B$6230,0))))</f>
        <v/>
      </c>
      <c r="U2178" s="220"/>
      <c r="V2178" s="221" t="e">
        <f>IF(C2178="",NA(),MATCH($B2178&amp;$C2178,'Smelter Look-up'!$J:$J,0))</f>
        <v>#N/A</v>
      </c>
      <c r="W2178" s="222"/>
      <c r="X2178" s="222">
        <f t="shared" ref="X2178:X2241" ca="1" si="102">IF(AND(C2178="Smelter not listed",OR(LEN(D2178)=0,LEN(E2178)=0)),1,0)</f>
        <v>0</v>
      </c>
      <c r="Y2178" s="222"/>
      <c r="Z2178" s="222"/>
      <c r="AB2178" s="223" t="str">
        <f t="shared" ref="AB2178:AB2241" si="103">B2178&amp;C2178</f>
        <v/>
      </c>
    </row>
    <row r="2179" spans="1:28" s="223" customFormat="1" ht="20.399999999999999">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04">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399999999999999">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399999999999999">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399999999999999">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399999999999999">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399999999999999">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399999999999999">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399999999999999">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399999999999999">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399999999999999">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399999999999999">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399999999999999">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399999999999999">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399999999999999">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399999999999999">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399999999999999">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399999999999999">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399999999999999">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399999999999999">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399999999999999">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399999999999999">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399999999999999">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399999999999999">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399999999999999">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399999999999999">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399999999999999">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399999999999999">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399999999999999">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399999999999999">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399999999999999">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399999999999999">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399999999999999">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399999999999999">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399999999999999">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399999999999999">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399999999999999">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399999999999999">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399999999999999">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399999999999999">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399999999999999">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399999999999999">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399999999999999">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399999999999999">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399999999999999">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399999999999999">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399999999999999">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399999999999999">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399999999999999">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399999999999999">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399999999999999">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399999999999999">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399999999999999">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399999999999999">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399999999999999">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399999999999999">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399999999999999">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399999999999999">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399999999999999">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399999999999999">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399999999999999">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399999999999999">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399999999999999">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399999999999999">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ca="1" si="102"/>
        <v>0</v>
      </c>
      <c r="Y2241" s="222"/>
      <c r="Z2241" s="222"/>
      <c r="AB2241" s="223" t="str">
        <f t="shared" si="103"/>
        <v/>
      </c>
    </row>
    <row r="2242" spans="1:28" s="223" customFormat="1" ht="20.399999999999999">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04"/>
        <v/>
      </c>
      <c r="T2242" s="203" t="str">
        <f ca="1">IF(B2242="","",IF(ISERROR(MATCH($J2242,SorP!$B$1:$B$6230,0)),"",INDIRECT("'SorP'!$A$"&amp;MATCH($J2242,SorP!$B$1:$B$6230,0))))</f>
        <v/>
      </c>
      <c r="U2242" s="220"/>
      <c r="V2242" s="221" t="e">
        <f>IF(C2242="",NA(),MATCH($B2242&amp;$C2242,'Smelter Look-up'!$J:$J,0))</f>
        <v>#N/A</v>
      </c>
      <c r="W2242" s="222"/>
      <c r="X2242" s="222">
        <f t="shared" ref="X2242:X2305" ca="1" si="105">IF(AND(C2242="Smelter not listed",OR(LEN(D2242)=0,LEN(E2242)=0)),1,0)</f>
        <v>0</v>
      </c>
      <c r="Y2242" s="222"/>
      <c r="Z2242" s="222"/>
      <c r="AB2242" s="223" t="str">
        <f t="shared" ref="AB2242:AB2305" si="106">B2242&amp;C2242</f>
        <v/>
      </c>
    </row>
    <row r="2243" spans="1:28" s="223" customFormat="1" ht="20.399999999999999">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07">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399999999999999">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399999999999999">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399999999999999">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399999999999999">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399999999999999">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399999999999999">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399999999999999">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399999999999999">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399999999999999">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399999999999999">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399999999999999">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399999999999999">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399999999999999">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399999999999999">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399999999999999">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399999999999999">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399999999999999">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399999999999999">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399999999999999">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399999999999999">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399999999999999">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399999999999999">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399999999999999">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399999999999999">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399999999999999">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399999999999999">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399999999999999">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399999999999999">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399999999999999">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399999999999999">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399999999999999">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399999999999999">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399999999999999">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399999999999999">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399999999999999">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399999999999999">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399999999999999">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399999999999999">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399999999999999">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399999999999999">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399999999999999">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399999999999999">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399999999999999">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399999999999999">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399999999999999">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399999999999999">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399999999999999">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399999999999999">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399999999999999">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399999999999999">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399999999999999">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399999999999999">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399999999999999">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399999999999999">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399999999999999">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399999999999999">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399999999999999">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399999999999999">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399999999999999">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399999999999999">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399999999999999">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399999999999999">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ca="1" si="105"/>
        <v>0</v>
      </c>
      <c r="Y2305" s="222"/>
      <c r="Z2305" s="222"/>
      <c r="AB2305" s="223" t="str">
        <f t="shared" si="106"/>
        <v/>
      </c>
    </row>
    <row r="2306" spans="1:28" s="223" customFormat="1" ht="20.399999999999999">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07"/>
        <v/>
      </c>
      <c r="T2306" s="203" t="str">
        <f ca="1">IF(B2306="","",IF(ISERROR(MATCH($J2306,SorP!$B$1:$B$6230,0)),"",INDIRECT("'SorP'!$A$"&amp;MATCH($J2306,SorP!$B$1:$B$6230,0))))</f>
        <v/>
      </c>
      <c r="U2306" s="220"/>
      <c r="V2306" s="221" t="e">
        <f>IF(C2306="",NA(),MATCH($B2306&amp;$C2306,'Smelter Look-up'!$J:$J,0))</f>
        <v>#N/A</v>
      </c>
      <c r="W2306" s="222"/>
      <c r="X2306" s="222">
        <f t="shared" ref="X2306:X2369" ca="1" si="108">IF(AND(C2306="Smelter not listed",OR(LEN(D2306)=0,LEN(E2306)=0)),1,0)</f>
        <v>0</v>
      </c>
      <c r="Y2306" s="222"/>
      <c r="Z2306" s="222"/>
      <c r="AB2306" s="223" t="str">
        <f t="shared" ref="AB2306:AB2369" si="109">B2306&amp;C2306</f>
        <v/>
      </c>
    </row>
    <row r="2307" spans="1:28" s="223" customFormat="1" ht="20.399999999999999">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0">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399999999999999">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399999999999999">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399999999999999">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399999999999999">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399999999999999">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399999999999999">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399999999999999">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399999999999999">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399999999999999">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399999999999999">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399999999999999">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399999999999999">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399999999999999">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399999999999999">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399999999999999">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399999999999999">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399999999999999">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399999999999999">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399999999999999">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399999999999999">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399999999999999">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399999999999999">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399999999999999">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399999999999999">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399999999999999">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399999999999999">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399999999999999">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399999999999999">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399999999999999">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399999999999999">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399999999999999">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399999999999999">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399999999999999">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399999999999999">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399999999999999">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399999999999999">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399999999999999">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399999999999999">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399999999999999">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399999999999999">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399999999999999">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399999999999999">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399999999999999">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399999999999999">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399999999999999">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399999999999999">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399999999999999">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399999999999999">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399999999999999">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399999999999999">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399999999999999">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399999999999999">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399999999999999">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399999999999999">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399999999999999">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399999999999999">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399999999999999">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399999999999999">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399999999999999">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399999999999999">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399999999999999">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399999999999999">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ca="1" si="108"/>
        <v>0</v>
      </c>
      <c r="Y2369" s="222"/>
      <c r="Z2369" s="222"/>
      <c r="AB2369" s="223" t="str">
        <f t="shared" si="109"/>
        <v/>
      </c>
    </row>
    <row r="2370" spans="1:28" s="223" customFormat="1" ht="20.399999999999999">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0"/>
        <v/>
      </c>
      <c r="T2370" s="203" t="str">
        <f ca="1">IF(B2370="","",IF(ISERROR(MATCH($J2370,SorP!$B$1:$B$6230,0)),"",INDIRECT("'SorP'!$A$"&amp;MATCH($J2370,SorP!$B$1:$B$6230,0))))</f>
        <v/>
      </c>
      <c r="U2370" s="220"/>
      <c r="V2370" s="221" t="e">
        <f>IF(C2370="",NA(),MATCH($B2370&amp;$C2370,'Smelter Look-up'!$J:$J,0))</f>
        <v>#N/A</v>
      </c>
      <c r="W2370" s="222"/>
      <c r="X2370" s="222">
        <f t="shared" ref="X2370:X2433" ca="1" si="111">IF(AND(C2370="Smelter not listed",OR(LEN(D2370)=0,LEN(E2370)=0)),1,0)</f>
        <v>0</v>
      </c>
      <c r="Y2370" s="222"/>
      <c r="Z2370" s="222"/>
      <c r="AB2370" s="223" t="str">
        <f t="shared" ref="AB2370:AB2433" si="112">B2370&amp;C2370</f>
        <v/>
      </c>
    </row>
    <row r="2371" spans="1:28" s="223" customFormat="1" ht="20.399999999999999">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3">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399999999999999">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399999999999999">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399999999999999">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399999999999999">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399999999999999">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399999999999999">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399999999999999">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399999999999999">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399999999999999">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399999999999999">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399999999999999">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399999999999999">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399999999999999">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399999999999999">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399999999999999">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399999999999999">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399999999999999">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399999999999999">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399999999999999">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399999999999999">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399999999999999">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399999999999999">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399999999999999">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399999999999999">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399999999999999">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399999999999999">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399999999999999">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399999999999999">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399999999999999">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399999999999999">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399999999999999">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399999999999999">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399999999999999">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399999999999999">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399999999999999">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399999999999999">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399999999999999">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399999999999999">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399999999999999">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399999999999999">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399999999999999">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399999999999999">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399999999999999">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399999999999999">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399999999999999">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399999999999999">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399999999999999">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399999999999999">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399999999999999">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399999999999999">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399999999999999">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399999999999999">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399999999999999">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399999999999999">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399999999999999">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399999999999999">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399999999999999">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399999999999999">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399999999999999">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399999999999999">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399999999999999">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399999999999999">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ca="1" si="111"/>
        <v>0</v>
      </c>
      <c r="Y2433" s="222"/>
      <c r="Z2433" s="222"/>
      <c r="AB2433" s="223" t="str">
        <f t="shared" si="112"/>
        <v/>
      </c>
    </row>
    <row r="2434" spans="1:28" s="223" customFormat="1" ht="20.399999999999999">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3"/>
        <v/>
      </c>
      <c r="T2434" s="203" t="str">
        <f ca="1">IF(B2434="","",IF(ISERROR(MATCH($J2434,SorP!$B$1:$B$6230,0)),"",INDIRECT("'SorP'!$A$"&amp;MATCH($J2434,SorP!$B$1:$B$6230,0))))</f>
        <v/>
      </c>
      <c r="U2434" s="220"/>
      <c r="V2434" s="221" t="e">
        <f>IF(C2434="",NA(),MATCH($B2434&amp;$C2434,'Smelter Look-up'!$J:$J,0))</f>
        <v>#N/A</v>
      </c>
      <c r="W2434" s="222"/>
      <c r="X2434" s="222">
        <f t="shared" ref="X2434:X2497" ca="1" si="114">IF(AND(C2434="Smelter not listed",OR(LEN(D2434)=0,LEN(E2434)=0)),1,0)</f>
        <v>0</v>
      </c>
      <c r="Y2434" s="222"/>
      <c r="Z2434" s="222"/>
      <c r="AB2434" s="223" t="str">
        <f t="shared" ref="AB2434:AB2497" si="115">B2434&amp;C2434</f>
        <v/>
      </c>
    </row>
    <row r="2435" spans="1:28" s="223" customFormat="1" ht="20.399999999999999">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16">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399999999999999">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399999999999999">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399999999999999">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399999999999999">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399999999999999">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399999999999999">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399999999999999">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399999999999999">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399999999999999">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399999999999999">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399999999999999">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399999999999999">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399999999999999">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399999999999999">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399999999999999">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399999999999999">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399999999999999">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399999999999999">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399999999999999">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399999999999999">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399999999999999">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399999999999999">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399999999999999">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399999999999999">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399999999999999">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399999999999999">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399999999999999">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399999999999999">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399999999999999">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399999999999999">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399999999999999">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399999999999999">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399999999999999">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399999999999999">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399999999999999">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399999999999999">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399999999999999">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399999999999999">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399999999999999">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399999999999999">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399999999999999">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399999999999999">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399999999999999">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399999999999999">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399999999999999">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399999999999999">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399999999999999">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399999999999999">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399999999999999">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399999999999999">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399999999999999">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399999999999999">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399999999999999">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399999999999999">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399999999999999">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399999999999999">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399999999999999">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399999999999999">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399999999999999">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399999999999999">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399999999999999">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399999999999999">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t="shared" ca="1" si="114"/>
        <v>0</v>
      </c>
      <c r="Y2497" s="222"/>
      <c r="Z2497" s="222"/>
      <c r="AB2497" s="223" t="str">
        <f t="shared" si="115"/>
        <v/>
      </c>
    </row>
    <row r="2498" spans="1:28" s="223" customFormat="1" ht="20.399999999999999">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399999999999999">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399999999999999">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16"/>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8"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2" thickTop="1">
      <c r="U2502" s="226"/>
      <c r="V2502" s="226"/>
      <c r="W2502" s="226"/>
      <c r="X2502" s="226"/>
      <c r="Y2502" s="226"/>
      <c r="Z2502" s="226"/>
    </row>
    <row r="2503" spans="1:28">
      <c r="U2503" s="226"/>
      <c r="V2503" s="226"/>
      <c r="W2503" s="226"/>
      <c r="X2503" s="226"/>
      <c r="Y2503" s="226"/>
      <c r="Z2503" s="226"/>
    </row>
    <row r="2504" spans="1:28" ht="13.2"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94" type="noConversion"/>
  <conditionalFormatting sqref="B5:B2500">
    <cfRule type="expression" dxfId="44" priority="11" stopIfTrue="1">
      <formula>IF(B5="",TRUE)</formula>
    </cfRule>
  </conditionalFormatting>
  <conditionalFormatting sqref="D5:D2500">
    <cfRule type="expression" dxfId="43" priority="5" stopIfTrue="1">
      <formula>IF(AND(LEN($C5) &gt;0, ($C5 &lt;&gt; "Smelter Not Listed")),1,0)</formula>
    </cfRule>
    <cfRule type="expression" dxfId="42" priority="30" stopIfTrue="1">
      <formula>IF(AND(D5="",$C5=$X$4),TRUE)</formula>
    </cfRule>
    <cfRule type="expression" dxfId="41" priority="31" stopIfTrue="1">
      <formula>IF(FIND("!",D5),TRUE)</formula>
    </cfRule>
  </conditionalFormatting>
  <conditionalFormatting sqref="G5:G2500">
    <cfRule type="expression" dxfId="40" priority="32" stopIfTrue="1">
      <formula>IF(FIND("Enter smelter details",G5),TRUE)</formula>
    </cfRule>
  </conditionalFormatting>
  <conditionalFormatting sqref="R5:R2501 E5:E2500">
    <cfRule type="expression" dxfId="39" priority="18" stopIfTrue="1">
      <formula>IF(AND(E5="",$C5=$X$4),TRUE)</formula>
    </cfRule>
    <cfRule type="expression" dxfId="38" priority="19" stopIfTrue="1">
      <formula>IF(FIND("!",E5),TRUE)</formula>
    </cfRule>
  </conditionalFormatting>
  <conditionalFormatting sqref="F5:F2500">
    <cfRule type="expression" dxfId="37" priority="9" stopIfTrue="1">
      <formula>IF(AND(LEN($A5)&gt;0,$A5&lt;&gt;$F5),TRUE,FALSE)</formula>
    </cfRule>
  </conditionalFormatting>
  <conditionalFormatting sqref="C5:C2500">
    <cfRule type="expression" dxfId="36" priority="8" stopIfTrue="1">
      <formula>IF(AND(#REF!&lt;&gt;"",C5=""),TRUE)</formula>
    </cfRule>
  </conditionalFormatting>
  <conditionalFormatting sqref="A55">
    <cfRule type="expression" priority="1">
      <formula>$A$5:$Q1998&lt;&gt;""</formula>
    </cfRule>
  </conditionalFormatting>
  <dataValidations count="4">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B5" sqref="B5"/>
    </sheetView>
  </sheetViews>
  <sheetFormatPr baseColWidth="10"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7" hidden="1" customWidth="1"/>
    <col min="10" max="10" width="48.90625" style="17" hidden="1" customWidth="1"/>
    <col min="11" max="11" width="9" style="17" hidden="1" customWidth="1"/>
    <col min="12" max="12" width="8.90625" style="17" hidden="1" customWidth="1"/>
    <col min="13" max="13" width="8.90625" style="17" customWidth="1"/>
    <col min="14" max="14" width="31.26953125" style="17" customWidth="1"/>
    <col min="15" max="26" width="8.90625" style="17" customWidth="1"/>
    <col min="27" max="16384" width="8.90625" style="17"/>
  </cols>
  <sheetData>
    <row r="1" spans="1:10" ht="30" customHeight="1">
      <c r="A1" s="429" t="str">
        <f ca="1">OFFSET(L!$C$1,MATCH("Checker"&amp;ADDRESS(ROW(),COLUMN(),4),L!$A:$A,0)-1,SL,,)</f>
        <v>To ensure all required fields have been populated before submitting to your customers review form for any line items highlighted in red</v>
      </c>
      <c r="B1" s="429"/>
      <c r="C1" s="429"/>
      <c r="D1" s="127" t="str">
        <f ca="1">OFFSET(L!$C$1,MATCH("Checker"&amp;ADDRESS(ROW(),COLUMN(),4),L!$A:$A,0)-1,SL,,)</f>
        <v>Required fields remaining to be completed</v>
      </c>
      <c r="E1" s="74" t="s">
        <v>450</v>
      </c>
    </row>
    <row r="2" spans="1:10" ht="16.2">
      <c r="A2" s="67" t="s">
        <v>495</v>
      </c>
      <c r="B2" s="68" t="str">
        <f>IF(F57=1,"Click here to return to Smelter List","")</f>
        <v/>
      </c>
      <c r="C2" s="131" t="str">
        <f>IF(F56=1,"Click here to return to Product List","")</f>
        <v/>
      </c>
      <c r="D2" s="160">
        <f>IF(H62=0,"0",H62)</f>
        <v>1</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39">
      <c r="A4" s="162" t="str">
        <f ca="1">Declaration!B8</f>
        <v>Company Name (*):</v>
      </c>
      <c r="B4" s="90" t="str">
        <f>Declaration!D8</f>
        <v>PRECI-DIP SA</v>
      </c>
      <c r="C4" s="163" t="str">
        <f t="shared" ref="C4:C9" ca="1" si="0">IF(H4=1,J4,I4)</f>
        <v>Complete</v>
      </c>
      <c r="D4" s="311"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760</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Mrs Laira Bartek</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l.bartek@precicip.com</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+41 32 421 71 03</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Patrick Schindelholz</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p.schindelholz@precidip.com</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+41 32 421 04 25</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43916</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6.4">
      <c r="A15" s="91" t="str">
        <f ca="1">Declaration!B26</f>
        <v>Cobalt</v>
      </c>
      <c r="B15" s="90" t="str">
        <f>Declaration!D26</f>
        <v>No</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37.799999999999997">
      <c r="A19" s="90" t="str">
        <f ca="1">Declaration!B31</f>
        <v xml:space="preserve">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39">
      <c r="A20" s="91" t="str">
        <f ca="1">Declaration!B32</f>
        <v>Cobalt</v>
      </c>
      <c r="B20" s="90">
        <f>Declaration!D32</f>
        <v>0</v>
      </c>
      <c r="C20" s="163" t="str">
        <f t="shared" ca="1" si="3"/>
        <v>Complete</v>
      </c>
      <c r="D20" s="96" t="str">
        <f>IF(H20=1,"Click here to answer question 2 for Cobalt","")</f>
        <v/>
      </c>
      <c r="E20" s="74" t="s">
        <v>451</v>
      </c>
      <c r="F20" s="95">
        <f>IF(OR(B$15="No",B$15="Unknown"),0,1)</f>
        <v>0</v>
      </c>
      <c r="G20" s="71">
        <f t="shared" ref="G20:G55" si="5">IF(B20=0,1,0)</f>
        <v>1</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37.799999999999997">
      <c r="A24" s="90" t="str">
        <f ca="1">Declaration!B37</f>
        <v xml:space="preserve">3) Does 100 percent of the cobalt originate from recycled or scrap sources? </v>
      </c>
      <c r="B24" s="93"/>
      <c r="C24" s="93"/>
      <c r="D24" s="97"/>
      <c r="E24" s="74" t="s">
        <v>760</v>
      </c>
      <c r="F24" s="94"/>
      <c r="G24" s="19"/>
      <c r="H24" s="19"/>
      <c r="J24" s="159"/>
    </row>
    <row r="25" spans="1:10" ht="39">
      <c r="A25" s="91" t="str">
        <f ca="1">Declaration!B38</f>
        <v>Cobalt</v>
      </c>
      <c r="B25" s="90">
        <f>Declaration!D38</f>
        <v>0</v>
      </c>
      <c r="C25" s="163" t="str">
        <f ca="1">IF(H25=1,J25,I25)</f>
        <v>Complete</v>
      </c>
      <c r="D25" s="96" t="str">
        <f>IF(H25=1,"Click here to answer question 3 for Cobalt","")</f>
        <v/>
      </c>
      <c r="E25" s="74" t="s">
        <v>760</v>
      </c>
      <c r="F25" s="95">
        <f>F20</f>
        <v>0</v>
      </c>
      <c r="G25" s="71">
        <f>IF(B25=0,1,0)</f>
        <v>1</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451</v>
      </c>
      <c r="F29" s="94"/>
      <c r="G29" s="19"/>
      <c r="H29" s="19"/>
    </row>
    <row r="30" spans="1:10" ht="26.4">
      <c r="A30" s="91" t="str">
        <f ca="1">Declaration!B44</f>
        <v>Cobalt</v>
      </c>
      <c r="B30" s="90">
        <f>Declaration!D44</f>
        <v>0</v>
      </c>
      <c r="C30" s="163" t="str">
        <f t="shared" ca="1" si="3"/>
        <v>Complete</v>
      </c>
      <c r="D30" s="98" t="str">
        <f>IF(H30=1,"Click here to answer question 4 for Cobalt","")</f>
        <v/>
      </c>
      <c r="E30" s="74" t="s">
        <v>450</v>
      </c>
      <c r="F30" s="95">
        <f>F20</f>
        <v>0</v>
      </c>
      <c r="G30" s="71">
        <f t="shared" si="5"/>
        <v>1</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6.4"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6.4"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0.4">
      <c r="A34" s="90" t="str">
        <f ca="1">Declaration!B49</f>
        <v xml:space="preserve">5) Have you identified all of the smelters supplying the cobalt to your supply chain? </v>
      </c>
      <c r="B34" s="93"/>
      <c r="C34" s="93"/>
      <c r="D34" s="97"/>
      <c r="E34" s="74" t="s">
        <v>452</v>
      </c>
      <c r="F34" s="94"/>
      <c r="G34" s="19"/>
      <c r="H34" s="19"/>
    </row>
    <row r="35" spans="1:10" ht="51.6">
      <c r="A35" s="91" t="str">
        <f ca="1">Declaration!B50</f>
        <v>Cobalt</v>
      </c>
      <c r="B35" s="90">
        <f>Declaration!D50</f>
        <v>0</v>
      </c>
      <c r="C35" s="163" t="str">
        <f t="shared" ca="1" si="3"/>
        <v>Complete</v>
      </c>
      <c r="D35" s="98" t="str">
        <f>IF(H35=1,"Click here to answer question 5 for Cobalt","")</f>
        <v/>
      </c>
      <c r="E35" s="74" t="s">
        <v>759</v>
      </c>
      <c r="F35" s="95">
        <f>F20</f>
        <v>0</v>
      </c>
      <c r="G35" s="71">
        <f t="shared" si="5"/>
        <v>1</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1.6"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1.6"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3">
      <c r="A39" s="90" t="str">
        <f ca="1">Declaration!B55</f>
        <v xml:space="preserve">6) Has all applicable smelter information received by your company been reported in this declaration? </v>
      </c>
      <c r="B39" s="93"/>
      <c r="C39" s="93"/>
      <c r="D39" s="97"/>
      <c r="E39" s="74" t="s">
        <v>453</v>
      </c>
      <c r="F39" s="94"/>
      <c r="G39" s="19"/>
      <c r="H39" s="19"/>
    </row>
    <row r="40" spans="1:10" ht="39">
      <c r="A40" s="91" t="str">
        <f ca="1">Declaration!B56</f>
        <v>Cobalt</v>
      </c>
      <c r="B40" s="90">
        <f>Declaration!D56</f>
        <v>0</v>
      </c>
      <c r="C40" s="163" t="str">
        <f t="shared" ca="1" si="3"/>
        <v>Complete</v>
      </c>
      <c r="D40" s="98" t="str">
        <f>IF(H40=1,"Click here to answer question 6 for Cobalt","")</f>
        <v/>
      </c>
      <c r="E40" s="74" t="s">
        <v>451</v>
      </c>
      <c r="F40" s="95">
        <f>F20</f>
        <v>0</v>
      </c>
      <c r="G40" s="71">
        <f t="shared" si="5"/>
        <v>1</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5.2">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f>Declaration!D63</f>
        <v>0</v>
      </c>
      <c r="C45" s="163" t="str">
        <f t="shared" ca="1" si="3"/>
        <v>Complete</v>
      </c>
      <c r="D45" s="280" t="str">
        <f>IF(H45=1,"Click here to answer question (A)","")</f>
        <v/>
      </c>
      <c r="E45" s="74" t="s">
        <v>760</v>
      </c>
      <c r="F45" s="95">
        <f>IF(SUM(F$20:F$23)=0,0,1)</f>
        <v>0</v>
      </c>
      <c r="G45" s="71">
        <f t="shared" si="5"/>
        <v>1</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3" t="str">
        <f ca="1">IF(H47=1,J47,I47)</f>
        <v>Complete</v>
      </c>
      <c r="D47" s="281" t="str">
        <f>IF(H47=1,"Click here to answer question (B)","")</f>
        <v/>
      </c>
      <c r="E47" s="74" t="s">
        <v>760</v>
      </c>
      <c r="F47" s="95">
        <f t="shared" ref="F47:F55" si="7">F$45</f>
        <v>0</v>
      </c>
      <c r="G47" s="71">
        <f>IF(B47=0,1,0)</f>
        <v>1</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 xml:space="preserve">C. Have you implemented due diligence measures for cobalt in the declaration scope indicated above? </v>
      </c>
      <c r="B48" s="90">
        <f>Declaration!D67</f>
        <v>0</v>
      </c>
      <c r="C48" s="163" t="str">
        <f t="shared" ca="1" si="3"/>
        <v>Complete</v>
      </c>
      <c r="D48" s="281" t="str">
        <f>IF(H48=1,"Click here to answer question (C)","")</f>
        <v/>
      </c>
      <c r="E48" s="74" t="s">
        <v>760</v>
      </c>
      <c r="F48" s="95">
        <f t="shared" si="7"/>
        <v>0</v>
      </c>
      <c r="G48" s="71">
        <f t="shared" si="5"/>
        <v>1</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163" t="str">
        <f t="shared" ca="1" si="3"/>
        <v>Complete</v>
      </c>
      <c r="D49" s="281" t="str">
        <f>IF(H49=1,"Click here to answer question (D)","")</f>
        <v/>
      </c>
      <c r="E49" s="74" t="s">
        <v>760</v>
      </c>
      <c r="F49" s="95">
        <f t="shared" si="7"/>
        <v>0</v>
      </c>
      <c r="G49" s="71">
        <f t="shared" si="5"/>
        <v>1</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 xml:space="preserve">E. Do you require your direct suppliers to source cobalt from smelters whose due diligence practices have been validated by an independent third party audit program? </v>
      </c>
      <c r="B50" s="90">
        <f>Declaration!D71</f>
        <v>0</v>
      </c>
      <c r="C50" s="163" t="str">
        <f t="shared" ca="1" si="3"/>
        <v>Complete</v>
      </c>
      <c r="D50" s="281" t="str">
        <f>IF(H50=1,"Click here to answer question (E)","")</f>
        <v/>
      </c>
      <c r="E50" s="74" t="s">
        <v>760</v>
      </c>
      <c r="F50" s="95">
        <f t="shared" si="7"/>
        <v>0</v>
      </c>
      <c r="G50" s="71">
        <f t="shared" si="5"/>
        <v>1</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163" t="str">
        <f t="shared" ca="1" si="3"/>
        <v>Complete</v>
      </c>
      <c r="D51" s="281" t="str">
        <f>IF(H51=1,"Click here to answer question (F)","")</f>
        <v/>
      </c>
      <c r="E51" s="74" t="s">
        <v>760</v>
      </c>
      <c r="F51" s="95">
        <f t="shared" si="7"/>
        <v>0</v>
      </c>
      <c r="G51" s="71">
        <f t="shared" si="5"/>
        <v>1</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3" t="str">
        <f t="shared" ca="1" si="3"/>
        <v>Complete</v>
      </c>
      <c r="D53" s="281" t="str">
        <f>IF(H53=1,"Click here to answer question (G)","")</f>
        <v/>
      </c>
      <c r="E53" s="74" t="s">
        <v>760</v>
      </c>
      <c r="F53" s="95">
        <f t="shared" si="7"/>
        <v>0</v>
      </c>
      <c r="G53" s="71">
        <f t="shared" si="5"/>
        <v>1</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163" t="str">
        <f t="shared" ca="1" si="3"/>
        <v>Complete</v>
      </c>
      <c r="D54" s="281" t="str">
        <f>IF(H54=1,"Click here to answer question (H)","")</f>
        <v/>
      </c>
      <c r="E54" s="74" t="s">
        <v>760</v>
      </c>
      <c r="F54" s="95">
        <f t="shared" si="7"/>
        <v>0</v>
      </c>
      <c r="G54" s="71">
        <f t="shared" si="5"/>
        <v>1</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163" t="str">
        <f t="shared" ca="1" si="3"/>
        <v>Complete</v>
      </c>
      <c r="D55" s="281" t="str">
        <f>IF(H55=1,"Click here to answer question (I)","")</f>
        <v/>
      </c>
      <c r="E55" s="74" t="s">
        <v>760</v>
      </c>
      <c r="F55" s="95">
        <f t="shared" si="7"/>
        <v>0</v>
      </c>
      <c r="G55" s="71">
        <f t="shared" si="5"/>
        <v>1</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720</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11716</v>
      </c>
      <c r="B57" s="90"/>
      <c r="C57" s="163" t="str">
        <f>IF(K57=1,L57,IF(B15="No","Not Required",IF(G57=0,I57,J57)))</f>
        <v>Not Required</v>
      </c>
      <c r="D57" s="96" t="str">
        <f>IF(H57=0,"","Click here to provide smelter information")</f>
        <v/>
      </c>
      <c r="E57" s="74" t="s">
        <v>760</v>
      </c>
      <c r="F57" s="95">
        <f>F$45</f>
        <v>0</v>
      </c>
      <c r="G57" s="71">
        <f>IF(AND(COUNTIF(SmelterIdetifiedForMetal,"Cobalt")&gt;0,COUNTIF('Smelter List'!AB$5:AB$2502,"Cobalt?*")&gt;0),0,1)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4"/>
      <c r="B58" s="255"/>
      <c r="C58" s="255"/>
      <c r="D58" s="96"/>
      <c r="E58" s="74" t="s">
        <v>451</v>
      </c>
      <c r="F58" s="95">
        <f>F$45</f>
        <v>0</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54"/>
      <c r="B59" s="255"/>
      <c r="C59" s="255"/>
      <c r="D59" s="96"/>
      <c r="E59" s="74" t="s">
        <v>451</v>
      </c>
      <c r="F59" s="95">
        <f>F$45</f>
        <v>0</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54"/>
      <c r="B60" s="255"/>
      <c r="C60" s="255"/>
      <c r="D60" s="96"/>
      <c r="E60" s="74" t="s">
        <v>451</v>
      </c>
      <c r="F60" s="95">
        <f>F$45</f>
        <v>0</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2">
      <c r="A61" s="171" t="s">
        <v>1216</v>
      </c>
      <c r="B61" s="90"/>
      <c r="C61" s="171" t="str">
        <f ca="1">IF(F61=0,J61,IF(G61=0,I61,L61))</f>
        <v>N/A</v>
      </c>
      <c r="D61" s="96"/>
      <c r="E61" s="74"/>
      <c r="F61" s="95">
        <f ca="1">IF(COUNTIF('Smelter List'!$C:$C,"Smelter Not Listed")&gt;0,1,0)</f>
        <v>0</v>
      </c>
      <c r="G61" s="71">
        <f ca="1">SUM('Smelter List'!X5:X2500)</f>
        <v>0</v>
      </c>
      <c r="H61" s="72">
        <f ca="1">F61*G61</f>
        <v>0</v>
      </c>
      <c r="I61" s="158" t="str">
        <f ca="1">OFFSET(L!$C$1,MATCH("Checker"&amp;"Comp",L!$A:$A,0)-1,SL,,)</f>
        <v>Complete</v>
      </c>
      <c r="J61" s="17" t="s">
        <v>1217</v>
      </c>
      <c r="K61" s="161"/>
      <c r="L61" s="17" t="s">
        <v>1218</v>
      </c>
    </row>
    <row r="62" spans="1:12">
      <c r="H62" s="17">
        <f>SUM(H4:H57)</f>
        <v>1</v>
      </c>
    </row>
    <row r="63" spans="1:12">
      <c r="A63" s="19"/>
    </row>
    <row r="64" spans="1:12">
      <c r="A64" s="19"/>
    </row>
    <row r="65" spans="1:1" ht="13.2" thickBot="1">
      <c r="A65" s="19"/>
    </row>
  </sheetData>
  <sheetProtection algorithmName="SHA-512" hashValue="afSrbgtg30H5gkvQodhX3nshRVnKQrf0O5jg5cX4NjeFEEwaNxeR0iUSGCnYr6bDMVT3AVQI0t6GKd1fqZ1myQ==" saltValue="jfKYozXSS5vNpHicDMdTo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94"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31" t="str">
        <f ca="1">OFFSET(L!$C$1,MATCH("Product List"&amp;ADDRESS(ROW(),COLUMN(),4),L!$A:$A,0)-1,SL,,)</f>
        <v>Completion required only if reporting level "Product (or List of Products)" selected on the 'Declaration' worksheet.</v>
      </c>
      <c r="B1" s="432"/>
      <c r="C1" s="432"/>
      <c r="D1" s="432"/>
      <c r="E1" s="126"/>
    </row>
    <row r="2" spans="1:35" ht="13.2">
      <c r="A2" s="23"/>
      <c r="B2" s="128"/>
      <c r="C2" s="128"/>
      <c r="D2"/>
      <c r="E2" s="24"/>
    </row>
    <row r="3" spans="1:35" ht="13.2">
      <c r="A3" s="23"/>
      <c r="B3" s="128"/>
      <c r="C3" s="128"/>
      <c r="D3" s="128"/>
      <c r="E3" s="24"/>
    </row>
    <row r="4" spans="1:35" ht="15.75" customHeight="1">
      <c r="A4" s="23"/>
      <c r="B4" s="430" t="s">
        <v>495</v>
      </c>
      <c r="C4" s="430"/>
      <c r="D4" s="430"/>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3" t="str">
        <f ca="1">OFFSET(L!$C$1,MATCH("General"&amp;"Cpy",L!$A:$A,0)-1,SL,,)</f>
        <v>© 2019 Responsible Minerals Initiative. All rights reserved.</v>
      </c>
      <c r="C1001" s="433"/>
      <c r="D1001" s="433"/>
      <c r="E1001" s="25"/>
    </row>
    <row r="1002" spans="1:35" ht="13.2"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9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1"/>
  <sheetViews>
    <sheetView zoomScaleNormal="100" workbookViewId="0">
      <pane ySplit="4" topLeftCell="A5" activePane="bottomLeft" state="frozen"/>
      <selection activeCell="B24" sqref="B24:J24"/>
      <selection pane="bottomLeft" sqref="A1:G1"/>
    </sheetView>
  </sheetViews>
  <sheetFormatPr baseColWidth="10" defaultColWidth="8.90625" defaultRowHeight="12.6"/>
  <cols>
    <col min="1" max="1" width="9.08984375" style="205" bestFit="1" customWidth="1"/>
    <col min="2" max="2" width="42.90625" style="205" customWidth="1"/>
    <col min="3" max="3" width="40.08984375" style="205" customWidth="1"/>
    <col min="4" max="4" width="22.90625" style="205" customWidth="1"/>
    <col min="5" max="5" width="12.7265625" style="205" customWidth="1"/>
    <col min="6" max="6" width="12.7265625" style="206" customWidth="1"/>
    <col min="7" max="7" width="15.26953125" style="205" customWidth="1"/>
    <col min="8" max="8" width="23.90625" style="205" customWidth="1"/>
    <col min="9" max="9" width="28.08984375" style="205" customWidth="1"/>
    <col min="10" max="10" width="38.7265625" style="205" hidden="1" customWidth="1"/>
    <col min="11" max="11" width="24.08984375" style="205" hidden="1" customWidth="1"/>
    <col min="12" max="12" width="17.453125" style="205" customWidth="1"/>
    <col min="13" max="13" width="16.08984375" style="205" customWidth="1"/>
    <col min="14" max="16384" width="8.90625" style="205"/>
  </cols>
  <sheetData>
    <row r="1" spans="1:13" ht="180" customHeight="1">
      <c r="A1" s="43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4"/>
      <c r="C1" s="434"/>
      <c r="D1" s="434"/>
      <c r="E1" s="434"/>
      <c r="F1" s="434"/>
      <c r="G1" s="434"/>
    </row>
    <row r="2" spans="1:13">
      <c r="A2" s="435"/>
      <c r="B2" s="435"/>
      <c r="C2" s="435"/>
      <c r="D2" s="435"/>
      <c r="E2" s="435"/>
      <c r="F2" s="435"/>
      <c r="G2" s="435"/>
      <c r="H2" s="435"/>
      <c r="I2" s="435"/>
    </row>
    <row r="3" spans="1:13">
      <c r="A3" s="435"/>
      <c r="B3" s="435"/>
      <c r="C3" s="435"/>
      <c r="D3" s="435"/>
      <c r="E3" s="435"/>
      <c r="F3" s="435"/>
      <c r="G3" s="435"/>
      <c r="H3" s="435"/>
      <c r="I3" s="435"/>
    </row>
    <row r="4" spans="1:13" s="209" customFormat="1" ht="50.4">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4.4">
      <c r="A5" s="305" t="s">
        <v>11667</v>
      </c>
      <c r="B5" s="305" t="s">
        <v>12980</v>
      </c>
      <c r="C5" s="305" t="s">
        <v>12980</v>
      </c>
      <c r="D5" s="305" t="s">
        <v>12173</v>
      </c>
      <c r="E5" s="305" t="s">
        <v>12994</v>
      </c>
      <c r="F5" s="302" t="s">
        <v>11929</v>
      </c>
      <c r="G5" s="235"/>
      <c r="H5" s="306" t="s">
        <v>13004</v>
      </c>
      <c r="I5" s="308" t="s">
        <v>13134</v>
      </c>
      <c r="J5" s="205" t="str">
        <f t="shared" ref="J5:J30" si="0">A5&amp;B5</f>
        <v>CobaltComplexe hydrométallurgique de Guemassa</v>
      </c>
      <c r="K5" s="205" t="str">
        <f t="shared" ref="K5:K30" si="1">A5&amp;B5</f>
        <v>CobaltComplexe hydrométallurgique de Guemassa</v>
      </c>
    </row>
    <row r="6" spans="1:13" ht="14.4">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4.4">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4.4">
      <c r="A8" s="305" t="s">
        <v>11667</v>
      </c>
      <c r="B8" s="305" t="s">
        <v>12983</v>
      </c>
      <c r="C8" s="305" t="s">
        <v>12983</v>
      </c>
      <c r="D8" s="305" t="s">
        <v>12098</v>
      </c>
      <c r="E8" s="305" t="s">
        <v>12273</v>
      </c>
      <c r="F8" s="302" t="s">
        <v>11929</v>
      </c>
      <c r="G8" s="235"/>
      <c r="H8" s="306" t="s">
        <v>12275</v>
      </c>
      <c r="I8" s="310" t="s">
        <v>3595</v>
      </c>
      <c r="J8" s="205" t="str">
        <f t="shared" si="0"/>
        <v>CobaltFreeport Cobalt Oy</v>
      </c>
      <c r="K8" s="205" t="str">
        <f t="shared" si="1"/>
        <v>CobaltFreeport Cobalt Oy</v>
      </c>
    </row>
    <row r="9" spans="1:13" ht="14.4">
      <c r="A9" s="305" t="s">
        <v>11667</v>
      </c>
      <c r="B9" s="305" t="s">
        <v>13329</v>
      </c>
      <c r="C9" s="305" t="s">
        <v>12983</v>
      </c>
      <c r="D9" s="305" t="s">
        <v>12098</v>
      </c>
      <c r="E9" s="305" t="s">
        <v>12273</v>
      </c>
      <c r="F9" s="302" t="s">
        <v>11929</v>
      </c>
      <c r="G9" s="235"/>
      <c r="H9" s="306" t="s">
        <v>12275</v>
      </c>
      <c r="I9" s="310" t="s">
        <v>3595</v>
      </c>
      <c r="J9" s="205" t="str">
        <f t="shared" si="0"/>
        <v>CobaltFreeport Kokkola</v>
      </c>
      <c r="K9" s="205" t="str">
        <f t="shared" si="1"/>
        <v>CobaltFreeport Kokkola</v>
      </c>
    </row>
    <row r="10" spans="1:13" ht="14.4">
      <c r="A10" s="305" t="s">
        <v>11667</v>
      </c>
      <c r="B10" s="305" t="s">
        <v>12025</v>
      </c>
      <c r="C10" s="305" t="s">
        <v>12025</v>
      </c>
      <c r="D10" s="305" t="s">
        <v>12016</v>
      </c>
      <c r="E10" s="305" t="s">
        <v>12019</v>
      </c>
      <c r="F10" s="302" t="s">
        <v>11929</v>
      </c>
      <c r="G10" s="235"/>
      <c r="H10" s="306" t="s">
        <v>12280</v>
      </c>
      <c r="I10" s="308" t="s">
        <v>13107</v>
      </c>
      <c r="J10" s="205" t="str">
        <f t="shared" si="0"/>
        <v>CobaltGangzhou Yi Hao Umicore Industry Co.</v>
      </c>
      <c r="K10" s="205" t="str">
        <f t="shared" si="1"/>
        <v>CobaltGangzhou Yi Hao Umicore Industry Co.</v>
      </c>
    </row>
    <row r="11" spans="1:13" ht="14.4">
      <c r="A11" s="305" t="s">
        <v>11667</v>
      </c>
      <c r="B11" s="305" t="s">
        <v>12531</v>
      </c>
      <c r="C11" s="305" t="s">
        <v>12531</v>
      </c>
      <c r="D11" s="305" t="s">
        <v>12016</v>
      </c>
      <c r="E11" s="305" t="s">
        <v>12532</v>
      </c>
      <c r="F11" s="302" t="s">
        <v>11929</v>
      </c>
      <c r="G11" s="235"/>
      <c r="H11" s="306" t="s">
        <v>12280</v>
      </c>
      <c r="I11" s="308" t="s">
        <v>13107</v>
      </c>
      <c r="J11" s="205" t="str">
        <f t="shared" si="0"/>
        <v>CobaltGanzhou Highpower Technology Co., Ltd.</v>
      </c>
      <c r="K11" s="205" t="str">
        <f t="shared" si="1"/>
        <v>CobaltGanzhou Highpower Technology Co., Ltd.</v>
      </c>
    </row>
    <row r="12" spans="1:13" ht="14.4">
      <c r="A12" s="305" t="s">
        <v>11667</v>
      </c>
      <c r="B12" s="305" t="s">
        <v>12563</v>
      </c>
      <c r="C12" s="305" t="s">
        <v>12563</v>
      </c>
      <c r="D12" s="305" t="s">
        <v>12016</v>
      </c>
      <c r="E12" s="305" t="s">
        <v>12562</v>
      </c>
      <c r="F12" s="302" t="s">
        <v>11929</v>
      </c>
      <c r="G12" s="235"/>
      <c r="H12" s="306" t="s">
        <v>12280</v>
      </c>
      <c r="I12" s="308"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8"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8"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8"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8"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8"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8"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8"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8"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8"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8"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8"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8"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8"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8"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8" t="s">
        <v>13086</v>
      </c>
      <c r="J28" s="205" t="str">
        <f t="shared" si="0"/>
        <v>CobaltLanzhou Jinchuan Advanced Materials Technology Co., Ltd.</v>
      </c>
      <c r="K28" s="205" t="str">
        <f t="shared" si="1"/>
        <v>CobaltLanzhou Jinchuan Advanced Materials Technology Co., Ltd.</v>
      </c>
    </row>
    <row r="29" spans="1:11" ht="14.4">
      <c r="A29" s="305" t="s">
        <v>11667</v>
      </c>
      <c r="B29" s="305" t="s">
        <v>13334</v>
      </c>
      <c r="C29" s="305" t="s">
        <v>12611</v>
      </c>
      <c r="D29" s="305" t="s">
        <v>12016</v>
      </c>
      <c r="E29" s="305" t="s">
        <v>12561</v>
      </c>
      <c r="F29" s="302" t="s">
        <v>11929</v>
      </c>
      <c r="G29" s="235"/>
      <c r="H29" s="306" t="s">
        <v>2685</v>
      </c>
      <c r="I29" s="308" t="s">
        <v>13213</v>
      </c>
      <c r="J29" s="205" t="str">
        <f t="shared" si="0"/>
        <v>CobaltMaolian</v>
      </c>
      <c r="K29" s="205" t="str">
        <f t="shared" si="1"/>
        <v>CobaltMaolian</v>
      </c>
    </row>
    <row r="30" spans="1:11" ht="14.4">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4.4">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4.4">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4.4">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4.4">
      <c r="A34" s="305" t="s">
        <v>11667</v>
      </c>
      <c r="B34" s="305" t="s">
        <v>12991</v>
      </c>
      <c r="C34" s="305" t="s">
        <v>12991</v>
      </c>
      <c r="D34" s="305" t="s">
        <v>12016</v>
      </c>
      <c r="E34" s="305" t="s">
        <v>13001</v>
      </c>
      <c r="F34" s="302" t="s">
        <v>11929</v>
      </c>
      <c r="G34" s="235"/>
      <c r="H34" s="306" t="s">
        <v>13009</v>
      </c>
      <c r="I34" s="308" t="s">
        <v>13106</v>
      </c>
      <c r="J34" s="235" t="str">
        <f t="shared" si="2"/>
        <v>CobaltNanjing Hanrui Cobalt</v>
      </c>
      <c r="K34" s="235" t="str">
        <f t="shared" si="3"/>
        <v>CobaltNanjing Hanrui Cobalt</v>
      </c>
    </row>
    <row r="35" spans="1:11" ht="14.4">
      <c r="A35" s="305" t="s">
        <v>11667</v>
      </c>
      <c r="B35" s="305" t="s">
        <v>13337</v>
      </c>
      <c r="C35" s="305" t="s">
        <v>12595</v>
      </c>
      <c r="D35" s="305" t="s">
        <v>12016</v>
      </c>
      <c r="E35" s="305" t="s">
        <v>12560</v>
      </c>
      <c r="F35" s="302" t="s">
        <v>11929</v>
      </c>
      <c r="G35" s="235"/>
      <c r="H35" s="306" t="s">
        <v>12565</v>
      </c>
      <c r="I35" s="308" t="s">
        <v>13106</v>
      </c>
      <c r="J35" s="235" t="str">
        <f t="shared" si="2"/>
        <v>CobaltNantong Xinwei</v>
      </c>
      <c r="K35" s="235" t="str">
        <f t="shared" si="3"/>
        <v>CobaltNantong Xinwei</v>
      </c>
    </row>
    <row r="36" spans="1:11" ht="14.4">
      <c r="A36" s="305" t="s">
        <v>11667</v>
      </c>
      <c r="B36" s="305" t="s">
        <v>12595</v>
      </c>
      <c r="C36" s="305" t="s">
        <v>12595</v>
      </c>
      <c r="D36" s="305" t="s">
        <v>12016</v>
      </c>
      <c r="E36" s="305" t="s">
        <v>12560</v>
      </c>
      <c r="F36" s="302" t="s">
        <v>11929</v>
      </c>
      <c r="G36" s="235"/>
      <c r="H36" s="306" t="s">
        <v>12565</v>
      </c>
      <c r="I36" s="308" t="s">
        <v>13106</v>
      </c>
      <c r="J36" s="235" t="str">
        <f t="shared" si="2"/>
        <v>CobaltNantong Xinwei Nickel Cobalt Technology Development Co., Ltd.</v>
      </c>
      <c r="K36" s="235" t="str">
        <f t="shared" si="3"/>
        <v>CobaltNantong Xinwei Nickel Cobalt Technology Development Co., Ltd.</v>
      </c>
    </row>
    <row r="37" spans="1:11" ht="14.4">
      <c r="A37" s="305" t="s">
        <v>11667</v>
      </c>
      <c r="B37" s="305" t="s">
        <v>12610</v>
      </c>
      <c r="C37" s="305" t="s">
        <v>12610</v>
      </c>
      <c r="D37" s="305" t="s">
        <v>12016</v>
      </c>
      <c r="E37" s="305" t="s">
        <v>12558</v>
      </c>
      <c r="F37" s="302" t="s">
        <v>11929</v>
      </c>
      <c r="H37" s="306" t="s">
        <v>12564</v>
      </c>
      <c r="I37" s="308" t="s">
        <v>13228</v>
      </c>
      <c r="J37" s="235" t="str">
        <f t="shared" ref="J37:J49" si="4">A37&amp;B37</f>
        <v>CobaltNew Era Group Zhejiang Zhongneng Cycle Technology Co., Ltd.</v>
      </c>
      <c r="K37" s="235" t="str">
        <f t="shared" ref="K37:K49" si="5">A37&amp;B37</f>
        <v>CobaltNew Era Group Zhejiang Zhongneng Cycle Technology Co., Ltd.</v>
      </c>
    </row>
    <row r="38" spans="1:11" ht="14.4">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4.4">
      <c r="A39" s="305" t="s">
        <v>11667</v>
      </c>
      <c r="B39" s="305" t="s">
        <v>12992</v>
      </c>
      <c r="C39" s="305" t="s">
        <v>12992</v>
      </c>
      <c r="D39" s="305" t="s">
        <v>12016</v>
      </c>
      <c r="E39" s="305" t="s">
        <v>13002</v>
      </c>
      <c r="F39" s="302" t="s">
        <v>11929</v>
      </c>
      <c r="H39" s="306" t="s">
        <v>13010</v>
      </c>
      <c r="I39" s="308" t="s">
        <v>13228</v>
      </c>
      <c r="J39" s="235" t="str">
        <f t="shared" si="4"/>
        <v>CobaltNingbo Yanmen Chemical Co., Ltd.</v>
      </c>
      <c r="K39" s="235" t="str">
        <f t="shared" si="5"/>
        <v>CobaltNingbo Yanmen Chemical Co., Ltd.</v>
      </c>
    </row>
    <row r="40" spans="1:11" ht="14.4">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4.4">
      <c r="A41" s="305" t="s">
        <v>11667</v>
      </c>
      <c r="B41" s="305" t="s">
        <v>12541</v>
      </c>
      <c r="C41" s="305" t="s">
        <v>12541</v>
      </c>
      <c r="D41" s="305" t="s">
        <v>12016</v>
      </c>
      <c r="E41" s="305" t="s">
        <v>12542</v>
      </c>
      <c r="F41" s="302" t="s">
        <v>11929</v>
      </c>
      <c r="H41" s="306" t="s">
        <v>12550</v>
      </c>
      <c r="I41" s="308" t="s">
        <v>13228</v>
      </c>
      <c r="J41" s="235" t="str">
        <f t="shared" si="4"/>
        <v>CobaltQuzhou Huayou Cobalt New Material Co., Ltd.</v>
      </c>
      <c r="K41" s="235" t="str">
        <f t="shared" si="5"/>
        <v>CobaltQuzhou Huayou Cobalt New Material Co., Ltd.</v>
      </c>
    </row>
    <row r="42" spans="1:11" ht="14.4">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4.4">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4.4">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4.4">
      <c r="A45" s="305" t="s">
        <v>11667</v>
      </c>
      <c r="B45" s="305" t="s">
        <v>12611</v>
      </c>
      <c r="C45" s="305" t="s">
        <v>12611</v>
      </c>
      <c r="D45" s="305" t="s">
        <v>12016</v>
      </c>
      <c r="E45" s="305" t="s">
        <v>12561</v>
      </c>
      <c r="F45" s="302" t="s">
        <v>11929</v>
      </c>
      <c r="H45" s="306" t="s">
        <v>2685</v>
      </c>
      <c r="I45" s="308" t="s">
        <v>13213</v>
      </c>
      <c r="J45" s="235" t="str">
        <f t="shared" si="4"/>
        <v>CobaltTianjin Maolian Science &amp; Technology Co., Ltd.</v>
      </c>
      <c r="K45" s="235" t="str">
        <f t="shared" si="5"/>
        <v>CobaltTianjin Maolian Science &amp; Technology Co., Ltd.</v>
      </c>
    </row>
    <row r="46" spans="1:11" ht="14.4">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4.4">
      <c r="A47" s="305" t="s">
        <v>11667</v>
      </c>
      <c r="B47" s="305" t="s">
        <v>13341</v>
      </c>
      <c r="C47" s="305" t="s">
        <v>12535</v>
      </c>
      <c r="D47" s="305" t="s">
        <v>12016</v>
      </c>
      <c r="E47" s="305" t="s">
        <v>12536</v>
      </c>
      <c r="F47" s="302" t="s">
        <v>11929</v>
      </c>
      <c r="H47" s="306" t="s">
        <v>12549</v>
      </c>
      <c r="I47" s="308" t="s">
        <v>13106</v>
      </c>
      <c r="J47" s="235" t="str">
        <f t="shared" si="4"/>
        <v>CobaltXiongfeng</v>
      </c>
      <c r="K47" s="235" t="str">
        <f t="shared" si="5"/>
        <v>CobaltXiongfeng</v>
      </c>
    </row>
    <row r="48" spans="1:11" ht="14.4">
      <c r="A48" s="305" t="s">
        <v>11667</v>
      </c>
      <c r="B48" s="305" t="s">
        <v>12545</v>
      </c>
      <c r="C48" s="305" t="s">
        <v>12545</v>
      </c>
      <c r="D48" s="305" t="s">
        <v>12016</v>
      </c>
      <c r="E48" s="305" t="s">
        <v>12546</v>
      </c>
      <c r="F48" s="302" t="s">
        <v>11929</v>
      </c>
      <c r="H48" s="306" t="s">
        <v>12552</v>
      </c>
      <c r="I48" s="308" t="s">
        <v>13228</v>
      </c>
      <c r="J48" s="235" t="str">
        <f t="shared" si="4"/>
        <v>CobaltZhejiang Huayou Cobalt Co.,Ltd.</v>
      </c>
      <c r="K48" s="235" t="str">
        <f t="shared" si="5"/>
        <v>CobaltZhejiang Huayou Cobalt Co.,Ltd.</v>
      </c>
    </row>
    <row r="49" spans="1:11" ht="14.4">
      <c r="A49" s="305" t="s">
        <v>11667</v>
      </c>
      <c r="B49" s="305" t="s">
        <v>12547</v>
      </c>
      <c r="C49" s="305" t="s">
        <v>12547</v>
      </c>
      <c r="D49" s="305" t="s">
        <v>12016</v>
      </c>
      <c r="E49" s="305" t="s">
        <v>12548</v>
      </c>
      <c r="F49" s="302" t="s">
        <v>11929</v>
      </c>
      <c r="H49" s="306" t="s">
        <v>12556</v>
      </c>
      <c r="I49" s="308" t="s">
        <v>13087</v>
      </c>
      <c r="J49" s="235" t="str">
        <f t="shared" si="4"/>
        <v>CobaltZhuhai Kelixin Metal Materials Co., Ltd.</v>
      </c>
      <c r="K49" s="235" t="str">
        <f t="shared" si="5"/>
        <v>CobaltZhuhai Kelixin Metal Materials Co., Ltd.</v>
      </c>
    </row>
    <row r="50" spans="1:11">
      <c r="A50" s="309" t="s">
        <v>11667</v>
      </c>
      <c r="B50" s="309" t="s">
        <v>525</v>
      </c>
      <c r="C50" s="309"/>
      <c r="D50" s="309"/>
    </row>
    <row r="51" spans="1:11">
      <c r="A51" s="309" t="s">
        <v>11667</v>
      </c>
      <c r="B51" s="309" t="s">
        <v>13344</v>
      </c>
      <c r="C51" s="309" t="s">
        <v>381</v>
      </c>
      <c r="D51" s="309" t="s">
        <v>381</v>
      </c>
    </row>
  </sheetData>
  <sheetProtection algorithmName="SHA-512" hashValue="ugZbRTaW7GK8Xv9fMW/ofB9ZU8cfj/S1oVVH1YyLJIHPFZloayxTqRYtw6TOciSxEdkCfw4yML2zj8JMntUgtQ==" saltValue="BMgNubUdubpasNi6/h+lx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94"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C259" zoomScale="55" zoomScaleNormal="55" workbookViewId="0">
      <selection activeCell="F263" sqref="F263"/>
    </sheetView>
  </sheetViews>
  <sheetFormatPr baseColWidth="10" defaultColWidth="8.7265625" defaultRowHeight="14.4"/>
  <cols>
    <col min="1" max="1" width="14.7265625" style="149" customWidth="1"/>
    <col min="2" max="2" width="14" style="149" customWidth="1"/>
    <col min="3" max="3" width="6.08984375" style="149" customWidth="1"/>
    <col min="4" max="4" width="50.90625" style="149" customWidth="1"/>
    <col min="5" max="5" width="45.90625" style="260" customWidth="1"/>
    <col min="6" max="6" width="61.6328125" style="274" customWidth="1"/>
    <col min="7" max="7" width="61.6328125" style="149" customWidth="1"/>
    <col min="8" max="11" width="40" style="149" customWidth="1"/>
    <col min="12" max="12" width="40" style="173" customWidth="1"/>
    <col min="13" max="13" width="40" style="249" customWidth="1"/>
    <col min="14" max="16384" width="8.726562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96.6">
      <c r="A2" s="149" t="str">
        <f>B2&amp;C2</f>
        <v>InstructionsA1</v>
      </c>
      <c r="B2" s="149" t="s">
        <v>409</v>
      </c>
      <c r="C2" s="149" t="s">
        <v>435</v>
      </c>
      <c r="D2" s="149" t="s">
        <v>12572</v>
      </c>
      <c r="E2" s="312" t="s">
        <v>13350</v>
      </c>
      <c r="F2" s="328" t="s">
        <v>12614</v>
      </c>
      <c r="G2" s="149" t="s">
        <v>12763</v>
      </c>
      <c r="H2" s="149" t="s">
        <v>11961</v>
      </c>
      <c r="I2" s="149" t="s">
        <v>11962</v>
      </c>
      <c r="J2" s="149" t="s">
        <v>11963</v>
      </c>
      <c r="K2" s="174" t="s">
        <v>11964</v>
      </c>
      <c r="L2" s="173" t="s">
        <v>16</v>
      </c>
      <c r="M2" s="149" t="s">
        <v>11965</v>
      </c>
    </row>
    <row r="3" spans="1:13">
      <c r="A3" s="149" t="str">
        <f t="shared" ref="A3:A70" si="0">B3&amp;C3</f>
        <v>InstructionsA2</v>
      </c>
      <c r="B3" s="149" t="s">
        <v>409</v>
      </c>
      <c r="C3" s="149" t="s">
        <v>436</v>
      </c>
      <c r="D3" s="149" t="s">
        <v>478</v>
      </c>
      <c r="E3" s="312" t="s">
        <v>11915</v>
      </c>
      <c r="F3" s="328"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2" t="s">
        <v>13351</v>
      </c>
      <c r="F4" s="347" t="s">
        <v>13947</v>
      </c>
      <c r="G4" s="339" t="s">
        <v>13531</v>
      </c>
      <c r="H4" s="149" t="s">
        <v>13569</v>
      </c>
      <c r="I4" s="149" t="s">
        <v>13676</v>
      </c>
      <c r="J4" s="149" t="s">
        <v>13677</v>
      </c>
      <c r="K4" s="149" t="s">
        <v>13730</v>
      </c>
      <c r="L4" s="149" t="s">
        <v>13783</v>
      </c>
      <c r="M4" s="149" t="s">
        <v>13840</v>
      </c>
    </row>
    <row r="5" spans="1:13" ht="55.2">
      <c r="A5" s="149" t="str">
        <f t="shared" si="0"/>
        <v>InstructionsA4</v>
      </c>
      <c r="B5" s="149" t="s">
        <v>409</v>
      </c>
      <c r="C5" s="149" t="s">
        <v>438</v>
      </c>
      <c r="D5" s="149" t="s">
        <v>326</v>
      </c>
      <c r="E5" s="312" t="s">
        <v>13352</v>
      </c>
      <c r="F5" s="328" t="s">
        <v>12615</v>
      </c>
      <c r="G5" s="149" t="s">
        <v>12765</v>
      </c>
      <c r="H5" s="149" t="s">
        <v>225</v>
      </c>
      <c r="I5" s="149" t="s">
        <v>176</v>
      </c>
      <c r="J5" s="149" t="s">
        <v>773</v>
      </c>
      <c r="K5" s="174" t="s">
        <v>307</v>
      </c>
      <c r="L5" s="173" t="s">
        <v>37</v>
      </c>
      <c r="M5" s="149" t="s">
        <v>12284</v>
      </c>
    </row>
    <row r="6" spans="1:13" ht="27.6">
      <c r="A6" s="149" t="str">
        <f t="shared" si="0"/>
        <v>InstructionsA5</v>
      </c>
      <c r="B6" s="149" t="s">
        <v>409</v>
      </c>
      <c r="C6" s="149" t="s">
        <v>11710</v>
      </c>
      <c r="D6" s="149" t="s">
        <v>1220</v>
      </c>
      <c r="E6" s="312" t="s">
        <v>13353</v>
      </c>
      <c r="F6" s="328"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2" t="s">
        <v>13354</v>
      </c>
      <c r="F7" s="328" t="s">
        <v>13494</v>
      </c>
      <c r="G7" s="270" t="s">
        <v>13532</v>
      </c>
      <c r="H7" s="149" t="s">
        <v>13570</v>
      </c>
      <c r="I7" s="149" t="s">
        <v>13674</v>
      </c>
      <c r="J7" s="149" t="s">
        <v>13678</v>
      </c>
      <c r="K7" s="149" t="s">
        <v>13731</v>
      </c>
      <c r="L7" s="149" t="s">
        <v>13784</v>
      </c>
      <c r="M7" s="149" t="s">
        <v>13841</v>
      </c>
    </row>
    <row r="8" spans="1:13" ht="409.6">
      <c r="A8" s="149" t="str">
        <f t="shared" si="0"/>
        <v>InstructionsA7</v>
      </c>
      <c r="B8" s="149" t="s">
        <v>409</v>
      </c>
      <c r="C8" s="149" t="s">
        <v>440</v>
      </c>
      <c r="D8" s="149" t="s">
        <v>13030</v>
      </c>
      <c r="E8" s="312" t="s">
        <v>13355</v>
      </c>
      <c r="F8" s="329" t="s">
        <v>13495</v>
      </c>
      <c r="G8" s="270" t="s">
        <v>13533</v>
      </c>
      <c r="H8" s="149" t="s">
        <v>13571</v>
      </c>
      <c r="I8" s="149" t="s">
        <v>13675</v>
      </c>
      <c r="J8" s="149" t="s">
        <v>13679</v>
      </c>
      <c r="K8" s="149" t="s">
        <v>13732</v>
      </c>
      <c r="L8" s="149" t="s">
        <v>13785</v>
      </c>
      <c r="M8" s="149" t="s">
        <v>13842</v>
      </c>
    </row>
    <row r="9" spans="1:13" ht="55.2">
      <c r="A9" s="149" t="str">
        <f t="shared" si="0"/>
        <v>InstructionsA8</v>
      </c>
      <c r="B9" s="149" t="s">
        <v>409</v>
      </c>
      <c r="C9" s="149" t="s">
        <v>441</v>
      </c>
      <c r="D9" s="149" t="s">
        <v>330</v>
      </c>
      <c r="E9" s="312" t="s">
        <v>13356</v>
      </c>
      <c r="F9" s="328" t="s">
        <v>11648</v>
      </c>
      <c r="G9" s="149" t="s">
        <v>12767</v>
      </c>
      <c r="H9" s="149" t="s">
        <v>226</v>
      </c>
      <c r="I9" s="149" t="s">
        <v>178</v>
      </c>
      <c r="J9" s="149" t="s">
        <v>774</v>
      </c>
      <c r="K9" s="176" t="s">
        <v>309</v>
      </c>
      <c r="L9" s="173" t="s">
        <v>714</v>
      </c>
      <c r="M9" s="149" t="s">
        <v>12286</v>
      </c>
    </row>
    <row r="10" spans="1:13" ht="55.2">
      <c r="A10" s="149" t="str">
        <f>B10&amp;C10</f>
        <v>InstructionsA9</v>
      </c>
      <c r="B10" s="149" t="s">
        <v>409</v>
      </c>
      <c r="C10" s="149" t="s">
        <v>659</v>
      </c>
      <c r="D10" s="149" t="s">
        <v>331</v>
      </c>
      <c r="E10" s="312" t="s">
        <v>13357</v>
      </c>
      <c r="F10" s="328" t="s">
        <v>448</v>
      </c>
      <c r="G10" s="149" t="s">
        <v>12768</v>
      </c>
      <c r="H10" s="149" t="s">
        <v>334</v>
      </c>
      <c r="I10" s="149" t="s">
        <v>179</v>
      </c>
      <c r="J10" s="149" t="s">
        <v>775</v>
      </c>
      <c r="K10" s="176" t="s">
        <v>310</v>
      </c>
      <c r="L10" s="173" t="s">
        <v>1</v>
      </c>
      <c r="M10" s="149" t="s">
        <v>12287</v>
      </c>
    </row>
    <row r="11" spans="1:13" ht="55.2">
      <c r="A11" s="149" t="str">
        <f t="shared" si="0"/>
        <v>InstructionsA10</v>
      </c>
      <c r="B11" s="149" t="s">
        <v>409</v>
      </c>
      <c r="C11" s="149" t="s">
        <v>660</v>
      </c>
      <c r="D11" s="149" t="s">
        <v>12530</v>
      </c>
      <c r="E11" s="312" t="s">
        <v>13358</v>
      </c>
      <c r="F11" s="328" t="s">
        <v>12617</v>
      </c>
      <c r="G11" s="149" t="s">
        <v>12769</v>
      </c>
      <c r="H11" s="149" t="s">
        <v>335</v>
      </c>
      <c r="I11" s="149" t="s">
        <v>180</v>
      </c>
      <c r="J11" s="149" t="s">
        <v>776</v>
      </c>
      <c r="K11" s="176" t="s">
        <v>48</v>
      </c>
      <c r="L11" s="173" t="s">
        <v>2</v>
      </c>
      <c r="M11" s="149" t="s">
        <v>12288</v>
      </c>
    </row>
    <row r="12" spans="1:13" ht="55.2">
      <c r="A12" s="149" t="str">
        <f t="shared" si="0"/>
        <v>InstructionsA11</v>
      </c>
      <c r="B12" s="149" t="s">
        <v>409</v>
      </c>
      <c r="C12" s="149" t="s">
        <v>661</v>
      </c>
      <c r="D12" s="149" t="s">
        <v>13020</v>
      </c>
      <c r="E12" s="312" t="s">
        <v>13359</v>
      </c>
      <c r="F12" s="328" t="s">
        <v>13496</v>
      </c>
      <c r="G12" s="270" t="s">
        <v>13534</v>
      </c>
      <c r="H12" s="149" t="s">
        <v>13572</v>
      </c>
      <c r="I12" s="149" t="s">
        <v>13666</v>
      </c>
      <c r="J12" s="149" t="s">
        <v>13680</v>
      </c>
      <c r="K12" s="149" t="s">
        <v>13733</v>
      </c>
      <c r="L12" s="149" t="s">
        <v>13786</v>
      </c>
      <c r="M12" s="149" t="s">
        <v>13843</v>
      </c>
    </row>
    <row r="13" spans="1:13" ht="69">
      <c r="A13" s="149" t="str">
        <f t="shared" si="0"/>
        <v>InstructionsA12</v>
      </c>
      <c r="B13" s="149" t="s">
        <v>409</v>
      </c>
      <c r="C13" s="149" t="s">
        <v>662</v>
      </c>
      <c r="D13" s="149" t="s">
        <v>13021</v>
      </c>
      <c r="E13" s="312" t="s">
        <v>13360</v>
      </c>
      <c r="F13" s="328" t="s">
        <v>13497</v>
      </c>
      <c r="G13" s="270" t="s">
        <v>13535</v>
      </c>
      <c r="H13" s="149" t="s">
        <v>13573</v>
      </c>
      <c r="I13" s="149" t="s">
        <v>13667</v>
      </c>
      <c r="J13" s="149" t="s">
        <v>13681</v>
      </c>
      <c r="K13" s="149" t="s">
        <v>13734</v>
      </c>
      <c r="L13" s="149" t="s">
        <v>13787</v>
      </c>
      <c r="M13" s="149" t="s">
        <v>13844</v>
      </c>
    </row>
    <row r="14" spans="1:13" ht="27.6">
      <c r="A14" s="149" t="str">
        <f t="shared" si="0"/>
        <v>InstructionsA13</v>
      </c>
      <c r="B14" s="149" t="s">
        <v>409</v>
      </c>
      <c r="C14" s="149" t="s">
        <v>663</v>
      </c>
      <c r="D14" s="149" t="s">
        <v>13016</v>
      </c>
      <c r="E14" s="312" t="s">
        <v>13361</v>
      </c>
      <c r="F14" s="328" t="s">
        <v>13498</v>
      </c>
      <c r="G14" s="270" t="s">
        <v>13536</v>
      </c>
      <c r="H14" s="149" t="s">
        <v>13574</v>
      </c>
      <c r="I14" s="149" t="s">
        <v>13668</v>
      </c>
      <c r="J14" s="149" t="s">
        <v>13682</v>
      </c>
      <c r="K14" s="149" t="s">
        <v>13735</v>
      </c>
      <c r="L14" s="149" t="s">
        <v>13788</v>
      </c>
      <c r="M14" s="149" t="s">
        <v>13845</v>
      </c>
    </row>
    <row r="15" spans="1:13" ht="124.2">
      <c r="A15" s="149" t="str">
        <f t="shared" si="0"/>
        <v>InstructionsA14</v>
      </c>
      <c r="B15" s="149" t="s">
        <v>409</v>
      </c>
      <c r="C15" s="149" t="s">
        <v>664</v>
      </c>
      <c r="D15" s="149" t="s">
        <v>13015</v>
      </c>
      <c r="E15" s="312" t="s">
        <v>13362</v>
      </c>
      <c r="F15" s="328" t="s">
        <v>13499</v>
      </c>
      <c r="G15" s="270" t="s">
        <v>13537</v>
      </c>
      <c r="H15" s="149" t="s">
        <v>13575</v>
      </c>
      <c r="I15" s="149" t="s">
        <v>13669</v>
      </c>
      <c r="J15" s="149" t="s">
        <v>13683</v>
      </c>
      <c r="K15" s="149" t="s">
        <v>13736</v>
      </c>
      <c r="L15" s="149" t="s">
        <v>13789</v>
      </c>
      <c r="M15" s="149" t="s">
        <v>13846</v>
      </c>
    </row>
    <row r="16" spans="1:13" ht="41.4">
      <c r="A16" s="149" t="str">
        <f t="shared" si="0"/>
        <v>InstructionsA15</v>
      </c>
      <c r="B16" s="149" t="s">
        <v>409</v>
      </c>
      <c r="C16" s="149" t="s">
        <v>327</v>
      </c>
      <c r="D16" s="149" t="s">
        <v>13014</v>
      </c>
      <c r="E16" s="312" t="s">
        <v>13363</v>
      </c>
      <c r="F16" s="328" t="s">
        <v>13500</v>
      </c>
      <c r="G16" s="270" t="s">
        <v>13538</v>
      </c>
      <c r="H16" s="149" t="s">
        <v>13576</v>
      </c>
      <c r="I16" s="149" t="s">
        <v>13670</v>
      </c>
      <c r="J16" s="149" t="s">
        <v>13684</v>
      </c>
      <c r="K16" s="149" t="s">
        <v>13737</v>
      </c>
      <c r="L16" s="149" t="s">
        <v>13790</v>
      </c>
      <c r="M16" s="149" t="s">
        <v>13847</v>
      </c>
    </row>
    <row r="17" spans="1:13" ht="96.6">
      <c r="A17" s="149" t="str">
        <f t="shared" si="0"/>
        <v>InstructionsA16</v>
      </c>
      <c r="B17" s="149" t="s">
        <v>409</v>
      </c>
      <c r="C17" s="149" t="s">
        <v>665</v>
      </c>
      <c r="D17" s="149" t="s">
        <v>13017</v>
      </c>
      <c r="E17" s="312" t="s">
        <v>13364</v>
      </c>
      <c r="F17" s="328" t="s">
        <v>13501</v>
      </c>
      <c r="G17" s="270" t="s">
        <v>13539</v>
      </c>
      <c r="H17" s="149" t="s">
        <v>13577</v>
      </c>
      <c r="I17" s="149" t="s">
        <v>13671</v>
      </c>
      <c r="J17" s="149" t="s">
        <v>13685</v>
      </c>
      <c r="K17" s="149" t="s">
        <v>13738</v>
      </c>
      <c r="L17" s="149" t="s">
        <v>13791</v>
      </c>
      <c r="M17" s="149" t="s">
        <v>13848</v>
      </c>
    </row>
    <row r="18" spans="1:13" ht="41.4">
      <c r="A18" s="149" t="str">
        <f>B18&amp;C18</f>
        <v>InstructionsA17</v>
      </c>
      <c r="B18" s="149" t="s">
        <v>409</v>
      </c>
      <c r="C18" s="149" t="s">
        <v>666</v>
      </c>
      <c r="D18" s="149" t="s">
        <v>13018</v>
      </c>
      <c r="E18" s="312" t="s">
        <v>13365</v>
      </c>
      <c r="F18" s="328" t="s">
        <v>13502</v>
      </c>
      <c r="G18" s="270" t="s">
        <v>13540</v>
      </c>
      <c r="H18" s="149" t="s">
        <v>13578</v>
      </c>
      <c r="I18" s="149" t="s">
        <v>13672</v>
      </c>
      <c r="J18" s="149" t="s">
        <v>13686</v>
      </c>
      <c r="K18" s="149" t="s">
        <v>13739</v>
      </c>
      <c r="L18" s="149" t="s">
        <v>13792</v>
      </c>
      <c r="M18" s="149" t="s">
        <v>13849</v>
      </c>
    </row>
    <row r="19" spans="1:13" ht="41.4">
      <c r="A19" s="149" t="str">
        <f t="shared" si="0"/>
        <v>InstructionsA18</v>
      </c>
      <c r="B19" s="149" t="s">
        <v>409</v>
      </c>
      <c r="C19" s="149" t="s">
        <v>667</v>
      </c>
      <c r="D19" s="149" t="s">
        <v>13022</v>
      </c>
      <c r="E19" s="312" t="s">
        <v>13366</v>
      </c>
      <c r="F19" s="328" t="s">
        <v>13503</v>
      </c>
      <c r="G19" s="270" t="s">
        <v>13541</v>
      </c>
      <c r="H19" s="149" t="s">
        <v>13579</v>
      </c>
      <c r="I19" s="149" t="s">
        <v>13673</v>
      </c>
      <c r="J19" s="149" t="s">
        <v>13687</v>
      </c>
      <c r="K19" s="149" t="s">
        <v>13740</v>
      </c>
      <c r="L19" s="149" t="s">
        <v>13793</v>
      </c>
      <c r="M19" s="149" t="s">
        <v>13850</v>
      </c>
    </row>
    <row r="20" spans="1:13" ht="55.2">
      <c r="A20" s="149" t="str">
        <f t="shared" si="0"/>
        <v>InstructionsA19</v>
      </c>
      <c r="B20" s="149" t="s">
        <v>409</v>
      </c>
      <c r="C20" s="149" t="s">
        <v>668</v>
      </c>
      <c r="D20" s="149" t="s">
        <v>12715</v>
      </c>
      <c r="E20" s="312" t="s">
        <v>13367</v>
      </c>
      <c r="F20" s="328"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2" t="s">
        <v>13368</v>
      </c>
      <c r="F21" s="347" t="s">
        <v>13948</v>
      </c>
      <c r="G21" s="149" t="s">
        <v>12771</v>
      </c>
      <c r="H21" s="149" t="s">
        <v>12722</v>
      </c>
      <c r="I21" s="149" t="s">
        <v>12723</v>
      </c>
      <c r="J21" s="149" t="s">
        <v>12724</v>
      </c>
      <c r="K21" s="177" t="s">
        <v>12725</v>
      </c>
      <c r="L21" s="173" t="s">
        <v>12726</v>
      </c>
      <c r="M21" s="149" t="s">
        <v>12727</v>
      </c>
    </row>
    <row r="22" spans="1:13" ht="207">
      <c r="A22" s="149" t="str">
        <f t="shared" si="0"/>
        <v>InstructionsA22</v>
      </c>
      <c r="B22" s="149" t="s">
        <v>409</v>
      </c>
      <c r="C22" s="149" t="s">
        <v>11711</v>
      </c>
      <c r="D22" s="149" t="s">
        <v>12612</v>
      </c>
      <c r="E22" s="312" t="s">
        <v>12567</v>
      </c>
      <c r="F22" s="328" t="s">
        <v>12619</v>
      </c>
      <c r="G22" s="149" t="s">
        <v>12772</v>
      </c>
      <c r="H22" s="149" t="s">
        <v>11722</v>
      </c>
      <c r="I22" s="149" t="s">
        <v>11723</v>
      </c>
      <c r="J22" s="149" t="s">
        <v>11724</v>
      </c>
      <c r="K22" s="149" t="s">
        <v>11725</v>
      </c>
      <c r="L22" s="149" t="s">
        <v>11726</v>
      </c>
      <c r="M22" s="149" t="s">
        <v>12289</v>
      </c>
    </row>
    <row r="23" spans="1:13" ht="41.4">
      <c r="A23" s="149" t="str">
        <f>B23&amp;C23</f>
        <v>InstructionsA23</v>
      </c>
      <c r="B23" s="149" t="s">
        <v>409</v>
      </c>
      <c r="C23" s="149" t="s">
        <v>670</v>
      </c>
      <c r="D23" s="149" t="s">
        <v>574</v>
      </c>
      <c r="E23" s="312" t="s">
        <v>12297</v>
      </c>
      <c r="F23" s="328" t="s">
        <v>12620</v>
      </c>
      <c r="G23" s="149" t="s">
        <v>12773</v>
      </c>
      <c r="H23" s="149" t="s">
        <v>526</v>
      </c>
      <c r="I23" s="149" t="s">
        <v>182</v>
      </c>
      <c r="J23" s="149" t="s">
        <v>582</v>
      </c>
      <c r="K23" s="178" t="s">
        <v>312</v>
      </c>
      <c r="L23" s="173" t="s">
        <v>715</v>
      </c>
      <c r="M23" s="149" t="s">
        <v>12298</v>
      </c>
    </row>
    <row r="24" spans="1:13" ht="124.2">
      <c r="A24" s="149" t="str">
        <f t="shared" si="0"/>
        <v>InstructionsA24</v>
      </c>
      <c r="B24" s="149" t="s">
        <v>409</v>
      </c>
      <c r="C24" s="149" t="s">
        <v>671</v>
      </c>
      <c r="D24" s="149" t="s">
        <v>13037</v>
      </c>
      <c r="E24" s="312" t="s">
        <v>13369</v>
      </c>
      <c r="F24" s="348" t="s">
        <v>13949</v>
      </c>
      <c r="G24" s="270" t="s">
        <v>13542</v>
      </c>
      <c r="H24" s="149" t="s">
        <v>13580</v>
      </c>
      <c r="I24" s="149" t="s">
        <v>13665</v>
      </c>
      <c r="J24" s="149" t="s">
        <v>13688</v>
      </c>
      <c r="K24" s="149" t="s">
        <v>13741</v>
      </c>
      <c r="L24" s="149" t="s">
        <v>13794</v>
      </c>
      <c r="M24" s="149" t="s">
        <v>13851</v>
      </c>
    </row>
    <row r="25" spans="1:13" ht="409.6">
      <c r="A25" s="149" t="str">
        <f t="shared" si="0"/>
        <v>InstructionsA25</v>
      </c>
      <c r="B25" s="149" t="s">
        <v>409</v>
      </c>
      <c r="C25" s="149" t="s">
        <v>672</v>
      </c>
      <c r="D25" s="149" t="s">
        <v>12939</v>
      </c>
      <c r="E25" s="312" t="s">
        <v>13370</v>
      </c>
      <c r="F25" s="275" t="s">
        <v>12621</v>
      </c>
      <c r="G25" s="149" t="s">
        <v>12774</v>
      </c>
      <c r="H25" s="262" t="s">
        <v>11382</v>
      </c>
      <c r="I25" s="262" t="s">
        <v>12290</v>
      </c>
      <c r="J25" s="262" t="s">
        <v>12291</v>
      </c>
      <c r="K25" s="262" t="s">
        <v>12292</v>
      </c>
      <c r="L25" s="262" t="s">
        <v>12293</v>
      </c>
      <c r="M25" s="262" t="s">
        <v>12294</v>
      </c>
    </row>
    <row r="26" spans="1:13" ht="55.2">
      <c r="A26" s="149" t="str">
        <f t="shared" si="0"/>
        <v>InstructionsA26</v>
      </c>
      <c r="B26" s="149" t="s">
        <v>409</v>
      </c>
      <c r="C26" s="149" t="s">
        <v>673</v>
      </c>
      <c r="D26" s="149" t="s">
        <v>329</v>
      </c>
      <c r="E26" s="312" t="s">
        <v>12295</v>
      </c>
      <c r="F26" s="328"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2" t="s">
        <v>13371</v>
      </c>
      <c r="F27" s="285" t="s">
        <v>13504</v>
      </c>
      <c r="G27" s="270" t="s">
        <v>13543</v>
      </c>
      <c r="H27" s="149" t="s">
        <v>13581</v>
      </c>
      <c r="I27" s="149" t="s">
        <v>13664</v>
      </c>
      <c r="J27" s="149" t="s">
        <v>13689</v>
      </c>
      <c r="K27" s="149" t="s">
        <v>13742</v>
      </c>
      <c r="L27" s="149" t="s">
        <v>13795</v>
      </c>
      <c r="M27" s="149" t="s">
        <v>13852</v>
      </c>
    </row>
    <row r="28" spans="1:13" ht="248.4">
      <c r="A28" s="149" t="str">
        <f>B28&amp;C28</f>
        <v>InstructionsA28</v>
      </c>
      <c r="B28" s="149" t="s">
        <v>409</v>
      </c>
      <c r="C28" s="149" t="s">
        <v>11712</v>
      </c>
      <c r="D28" s="149" t="s">
        <v>13346</v>
      </c>
      <c r="E28" s="312" t="s">
        <v>13372</v>
      </c>
      <c r="F28" s="328" t="s">
        <v>13505</v>
      </c>
      <c r="G28" s="270" t="s">
        <v>13544</v>
      </c>
      <c r="H28" s="149" t="s">
        <v>13582</v>
      </c>
      <c r="I28" s="149" t="s">
        <v>13662</v>
      </c>
      <c r="J28" s="149" t="s">
        <v>13690</v>
      </c>
      <c r="K28" s="149" t="s">
        <v>13743</v>
      </c>
      <c r="L28" s="149" t="s">
        <v>13796</v>
      </c>
      <c r="M28" s="149" t="s">
        <v>13853</v>
      </c>
    </row>
    <row r="29" spans="1:13" ht="234.6">
      <c r="A29" s="149" t="str">
        <f>B29&amp;C29</f>
        <v>InstructionsA29</v>
      </c>
      <c r="B29" s="149" t="s">
        <v>409</v>
      </c>
      <c r="C29" s="149" t="s">
        <v>674</v>
      </c>
      <c r="D29" s="149" t="s">
        <v>13023</v>
      </c>
      <c r="E29" s="312" t="s">
        <v>13373</v>
      </c>
      <c r="F29" s="276" t="s">
        <v>13506</v>
      </c>
      <c r="G29" s="270" t="s">
        <v>13545</v>
      </c>
      <c r="H29" s="149" t="s">
        <v>13583</v>
      </c>
      <c r="I29" s="149" t="s">
        <v>13663</v>
      </c>
      <c r="J29" s="149" t="s">
        <v>13691</v>
      </c>
      <c r="K29" s="149" t="s">
        <v>13744</v>
      </c>
      <c r="L29" s="149" t="s">
        <v>13797</v>
      </c>
      <c r="M29" s="149" t="s">
        <v>13854</v>
      </c>
    </row>
    <row r="30" spans="1:13" ht="138">
      <c r="A30" s="149" t="str">
        <f>B30&amp;C30</f>
        <v>InstructionsA30</v>
      </c>
      <c r="B30" s="149" t="s">
        <v>409</v>
      </c>
      <c r="C30" s="149" t="s">
        <v>675</v>
      </c>
      <c r="D30" s="149" t="s">
        <v>13024</v>
      </c>
      <c r="E30" s="312" t="s">
        <v>13374</v>
      </c>
      <c r="F30" s="276" t="s">
        <v>13507</v>
      </c>
      <c r="G30" s="270" t="s">
        <v>13546</v>
      </c>
      <c r="H30" s="149" t="s">
        <v>13584</v>
      </c>
      <c r="I30" s="149" t="s">
        <v>13661</v>
      </c>
      <c r="J30" s="149" t="s">
        <v>13692</v>
      </c>
      <c r="K30" s="149" t="s">
        <v>13745</v>
      </c>
      <c r="L30" s="149" t="s">
        <v>13798</v>
      </c>
      <c r="M30" s="149" t="s">
        <v>13855</v>
      </c>
    </row>
    <row r="31" spans="1:13" ht="179.4">
      <c r="A31" s="149" t="str">
        <f>B31&amp;C31</f>
        <v>InstructionsA31</v>
      </c>
      <c r="B31" s="149" t="s">
        <v>409</v>
      </c>
      <c r="C31" s="149" t="s">
        <v>676</v>
      </c>
      <c r="D31" s="149" t="s">
        <v>13028</v>
      </c>
      <c r="E31" s="312" t="s">
        <v>13375</v>
      </c>
      <c r="F31" s="276" t="s">
        <v>13508</v>
      </c>
      <c r="G31" s="270" t="s">
        <v>13547</v>
      </c>
      <c r="H31" s="149" t="s">
        <v>13585</v>
      </c>
      <c r="I31" s="149" t="s">
        <v>13660</v>
      </c>
      <c r="J31" s="149" t="s">
        <v>13693</v>
      </c>
      <c r="K31" s="149" t="s">
        <v>13746</v>
      </c>
      <c r="L31" s="149" t="s">
        <v>13799</v>
      </c>
      <c r="M31" s="149" t="s">
        <v>13856</v>
      </c>
    </row>
    <row r="32" spans="1:13" ht="86.4">
      <c r="A32" s="149" t="str">
        <f t="shared" si="0"/>
        <v>InstructionsA33</v>
      </c>
      <c r="B32" s="149" t="s">
        <v>409</v>
      </c>
      <c r="C32" s="149" t="s">
        <v>677</v>
      </c>
      <c r="D32" s="149" t="s">
        <v>13025</v>
      </c>
      <c r="E32" s="312" t="s">
        <v>13376</v>
      </c>
      <c r="F32" s="276" t="s">
        <v>12622</v>
      </c>
      <c r="G32" s="149" t="s">
        <v>12776</v>
      </c>
      <c r="H32" s="261" t="s">
        <v>12604</v>
      </c>
      <c r="I32" s="261" t="s">
        <v>12605</v>
      </c>
      <c r="J32" s="261" t="s">
        <v>12606</v>
      </c>
      <c r="K32" s="261" t="s">
        <v>12607</v>
      </c>
      <c r="L32" s="261" t="s">
        <v>12608</v>
      </c>
      <c r="M32" s="261" t="s">
        <v>12609</v>
      </c>
    </row>
    <row r="33" spans="1:13" ht="331.2">
      <c r="A33" s="149" t="str">
        <f t="shared" si="0"/>
        <v>InstructionsA34</v>
      </c>
      <c r="B33" s="149" t="s">
        <v>409</v>
      </c>
      <c r="C33" s="149" t="s">
        <v>678</v>
      </c>
      <c r="D33" s="149" t="s">
        <v>12519</v>
      </c>
      <c r="E33" s="312" t="s">
        <v>13377</v>
      </c>
      <c r="F33" s="347" t="s">
        <v>13950</v>
      </c>
      <c r="G33" s="149" t="s">
        <v>12777</v>
      </c>
      <c r="H33" s="149" t="s">
        <v>647</v>
      </c>
      <c r="I33" s="149" t="s">
        <v>183</v>
      </c>
      <c r="J33" s="149" t="s">
        <v>583</v>
      </c>
      <c r="K33" s="151" t="s">
        <v>184</v>
      </c>
      <c r="L33" s="173" t="s">
        <v>716</v>
      </c>
      <c r="M33" s="149" t="s">
        <v>12299</v>
      </c>
    </row>
    <row r="34" spans="1:13" ht="100.8">
      <c r="A34" s="149" t="str">
        <f t="shared" si="0"/>
        <v>InstructionsA35</v>
      </c>
      <c r="B34" s="149" t="s">
        <v>409</v>
      </c>
      <c r="C34" s="149" t="s">
        <v>11713</v>
      </c>
      <c r="D34" s="149" t="s">
        <v>12938</v>
      </c>
      <c r="E34" s="343" t="s">
        <v>13895</v>
      </c>
      <c r="F34" s="275" t="s">
        <v>13896</v>
      </c>
      <c r="G34" s="293" t="s">
        <v>13898</v>
      </c>
      <c r="H34" s="262" t="s">
        <v>12300</v>
      </c>
      <c r="I34" s="262" t="s">
        <v>12301</v>
      </c>
      <c r="J34" s="262" t="s">
        <v>12302</v>
      </c>
      <c r="K34" s="262" t="s">
        <v>12303</v>
      </c>
      <c r="L34" s="262" t="s">
        <v>12304</v>
      </c>
      <c r="M34" s="262" t="s">
        <v>12305</v>
      </c>
    </row>
    <row r="35" spans="1:13" ht="234.6">
      <c r="A35" s="149" t="str">
        <f t="shared" si="0"/>
        <v>InstructionsA36</v>
      </c>
      <c r="B35" s="149" t="s">
        <v>409</v>
      </c>
      <c r="C35" s="149" t="s">
        <v>679</v>
      </c>
      <c r="D35" s="149" t="s">
        <v>13031</v>
      </c>
      <c r="E35" s="343" t="s">
        <v>13378</v>
      </c>
      <c r="F35" s="275" t="s">
        <v>13509</v>
      </c>
      <c r="G35" s="270" t="s">
        <v>13897</v>
      </c>
      <c r="H35" s="149" t="s">
        <v>13586</v>
      </c>
      <c r="I35" s="149" t="s">
        <v>13652</v>
      </c>
      <c r="J35" s="149" t="s">
        <v>13694</v>
      </c>
      <c r="K35" s="149" t="s">
        <v>13747</v>
      </c>
      <c r="L35" s="149" t="s">
        <v>13800</v>
      </c>
      <c r="M35" s="149" t="s">
        <v>13857</v>
      </c>
    </row>
    <row r="36" spans="1:13" ht="400.2">
      <c r="A36" s="149" t="str">
        <f t="shared" si="0"/>
        <v>InstructionsA37</v>
      </c>
      <c r="B36" s="149" t="s">
        <v>409</v>
      </c>
      <c r="C36" s="149" t="s">
        <v>680</v>
      </c>
      <c r="D36" s="149" t="s">
        <v>13026</v>
      </c>
      <c r="E36" s="312" t="s">
        <v>13379</v>
      </c>
      <c r="F36" s="330" t="s">
        <v>13510</v>
      </c>
      <c r="G36" s="270" t="s">
        <v>13548</v>
      </c>
      <c r="H36" s="149" t="s">
        <v>13587</v>
      </c>
      <c r="I36" s="149" t="s">
        <v>13653</v>
      </c>
      <c r="J36" s="149" t="s">
        <v>13695</v>
      </c>
      <c r="K36" s="149" t="s">
        <v>13748</v>
      </c>
      <c r="L36" s="149" t="s">
        <v>13801</v>
      </c>
      <c r="M36" s="149" t="s">
        <v>13858</v>
      </c>
    </row>
    <row r="37" spans="1:13" ht="151.80000000000001">
      <c r="A37" s="149" t="str">
        <f t="shared" si="0"/>
        <v>InstructionsA38</v>
      </c>
      <c r="B37" s="149" t="s">
        <v>409</v>
      </c>
      <c r="C37" s="149" t="s">
        <v>681</v>
      </c>
      <c r="D37" s="149" t="s">
        <v>13027</v>
      </c>
      <c r="E37" s="312" t="s">
        <v>13380</v>
      </c>
      <c r="F37" s="349" t="s">
        <v>13951</v>
      </c>
      <c r="G37" s="270" t="s">
        <v>13549</v>
      </c>
      <c r="H37" s="149" t="s">
        <v>13588</v>
      </c>
      <c r="I37" s="149" t="s">
        <v>13654</v>
      </c>
      <c r="J37" s="149" t="s">
        <v>13696</v>
      </c>
      <c r="K37" s="149" t="s">
        <v>13749</v>
      </c>
      <c r="L37" s="149" t="s">
        <v>13802</v>
      </c>
      <c r="M37" s="149" t="s">
        <v>13859</v>
      </c>
    </row>
    <row r="38" spans="1:13" ht="138">
      <c r="A38" s="149" t="str">
        <f t="shared" si="0"/>
        <v>InstructionsA39</v>
      </c>
      <c r="B38" s="149" t="s">
        <v>409</v>
      </c>
      <c r="C38" s="149" t="s">
        <v>682</v>
      </c>
      <c r="D38" s="149" t="s">
        <v>13032</v>
      </c>
      <c r="E38" s="312" t="s">
        <v>13381</v>
      </c>
      <c r="F38" s="350" t="s">
        <v>13511</v>
      </c>
      <c r="G38" s="270" t="s">
        <v>13550</v>
      </c>
      <c r="H38" s="149" t="s">
        <v>13589</v>
      </c>
      <c r="I38" s="149" t="s">
        <v>13655</v>
      </c>
      <c r="J38" s="149" t="s">
        <v>13697</v>
      </c>
      <c r="K38" s="149" t="s">
        <v>13750</v>
      </c>
      <c r="L38" s="149" t="s">
        <v>13803</v>
      </c>
      <c r="M38" s="149" t="s">
        <v>13860</v>
      </c>
    </row>
    <row r="39" spans="1:13" ht="234.6">
      <c r="A39" s="149" t="str">
        <f t="shared" si="0"/>
        <v>InstructionsA40</v>
      </c>
      <c r="B39" s="149" t="s">
        <v>409</v>
      </c>
      <c r="C39" s="149" t="s">
        <v>332</v>
      </c>
      <c r="D39" s="149" t="s">
        <v>13033</v>
      </c>
      <c r="E39" s="312" t="s">
        <v>13382</v>
      </c>
      <c r="F39" s="349" t="s">
        <v>13952</v>
      </c>
      <c r="G39" s="270" t="s">
        <v>13551</v>
      </c>
      <c r="H39" s="149" t="s">
        <v>13590</v>
      </c>
      <c r="I39" s="149" t="s">
        <v>13656</v>
      </c>
      <c r="J39" s="149" t="s">
        <v>13698</v>
      </c>
      <c r="K39" s="149" t="s">
        <v>13751</v>
      </c>
      <c r="L39" s="149" t="s">
        <v>13804</v>
      </c>
      <c r="M39" s="149" t="s">
        <v>13861</v>
      </c>
    </row>
    <row r="40" spans="1:13" ht="276">
      <c r="A40" s="149" t="str">
        <f>B40&amp;C40</f>
        <v>InstructionsA41</v>
      </c>
      <c r="B40" s="149" t="s">
        <v>409</v>
      </c>
      <c r="C40" s="149" t="s">
        <v>559</v>
      </c>
      <c r="D40" s="149" t="s">
        <v>13034</v>
      </c>
      <c r="E40" s="312" t="s">
        <v>13383</v>
      </c>
      <c r="F40" s="286" t="s">
        <v>13512</v>
      </c>
      <c r="G40" s="270" t="s">
        <v>13552</v>
      </c>
      <c r="H40" s="149" t="s">
        <v>13591</v>
      </c>
      <c r="I40" s="149" t="s">
        <v>13657</v>
      </c>
      <c r="J40" s="149" t="s">
        <v>13699</v>
      </c>
      <c r="K40" s="149" t="s">
        <v>13752</v>
      </c>
      <c r="L40" s="149" t="s">
        <v>13805</v>
      </c>
      <c r="M40" s="149" t="s">
        <v>13862</v>
      </c>
    </row>
    <row r="41" spans="1:13" ht="262.2">
      <c r="A41" s="149" t="str">
        <f>B41&amp;C41</f>
        <v>InstructionsA42</v>
      </c>
      <c r="B41" s="149" t="s">
        <v>409</v>
      </c>
      <c r="C41" s="149" t="s">
        <v>683</v>
      </c>
      <c r="D41" s="149" t="s">
        <v>13035</v>
      </c>
      <c r="E41" s="312" t="s">
        <v>13384</v>
      </c>
      <c r="F41" s="275" t="s">
        <v>13513</v>
      </c>
      <c r="G41" s="270" t="s">
        <v>13553</v>
      </c>
      <c r="H41" s="149" t="s">
        <v>13592</v>
      </c>
      <c r="I41" s="149" t="s">
        <v>13658</v>
      </c>
      <c r="J41" s="149" t="s">
        <v>13700</v>
      </c>
      <c r="K41" s="149" t="s">
        <v>13753</v>
      </c>
      <c r="L41" s="149" t="s">
        <v>13806</v>
      </c>
      <c r="M41" s="149" t="s">
        <v>13863</v>
      </c>
    </row>
    <row r="42" spans="1:13" ht="96.6">
      <c r="A42" s="149" t="str">
        <f t="shared" si="0"/>
        <v>InstructionsA43</v>
      </c>
      <c r="B42" s="149" t="s">
        <v>409</v>
      </c>
      <c r="C42" s="149" t="s">
        <v>684</v>
      </c>
      <c r="D42" s="149" t="s">
        <v>13036</v>
      </c>
      <c r="E42" s="312" t="s">
        <v>13385</v>
      </c>
      <c r="F42" s="275" t="s">
        <v>13514</v>
      </c>
      <c r="G42" s="270" t="s">
        <v>13554</v>
      </c>
      <c r="H42" s="149" t="s">
        <v>13593</v>
      </c>
      <c r="I42" s="149" t="s">
        <v>13659</v>
      </c>
      <c r="J42" s="149" t="s">
        <v>13701</v>
      </c>
      <c r="K42" s="149" t="s">
        <v>13754</v>
      </c>
      <c r="L42" s="149" t="s">
        <v>13807</v>
      </c>
      <c r="M42" s="149" t="s">
        <v>13864</v>
      </c>
    </row>
    <row r="43" spans="1:13" ht="82.8">
      <c r="A43" s="149" t="str">
        <f t="shared" si="0"/>
        <v>InstructionsA45</v>
      </c>
      <c r="B43" s="149" t="s">
        <v>409</v>
      </c>
      <c r="C43" s="149" t="s">
        <v>685</v>
      </c>
      <c r="D43" s="149" t="s">
        <v>12942</v>
      </c>
      <c r="E43" s="312" t="s">
        <v>13386</v>
      </c>
      <c r="F43" s="328" t="s">
        <v>12943</v>
      </c>
      <c r="G43" s="149" t="s">
        <v>12944</v>
      </c>
      <c r="H43" s="149" t="s">
        <v>12945</v>
      </c>
      <c r="I43" s="149" t="s">
        <v>12946</v>
      </c>
      <c r="J43" s="149" t="s">
        <v>12947</v>
      </c>
      <c r="K43" s="174" t="s">
        <v>12948</v>
      </c>
      <c r="L43" s="173" t="s">
        <v>12949</v>
      </c>
      <c r="M43" s="149" t="s">
        <v>12950</v>
      </c>
    </row>
    <row r="44" spans="1:13" ht="100.8">
      <c r="A44" s="149" t="str">
        <f t="shared" si="0"/>
        <v>InstructionsA46</v>
      </c>
      <c r="B44" s="149" t="s">
        <v>409</v>
      </c>
      <c r="C44" s="149" t="s">
        <v>686</v>
      </c>
      <c r="D44" s="149" t="s">
        <v>11381</v>
      </c>
      <c r="E44" s="313" t="s">
        <v>11727</v>
      </c>
      <c r="F44" s="275" t="s">
        <v>12623</v>
      </c>
      <c r="G44" s="149" t="s">
        <v>12778</v>
      </c>
      <c r="H44" s="262" t="s">
        <v>12306</v>
      </c>
      <c r="I44" s="262" t="s">
        <v>12307</v>
      </c>
      <c r="J44" s="262" t="s">
        <v>12308</v>
      </c>
      <c r="K44" s="262" t="s">
        <v>12309</v>
      </c>
      <c r="L44" s="262" t="s">
        <v>12310</v>
      </c>
      <c r="M44" s="262" t="s">
        <v>12311</v>
      </c>
    </row>
    <row r="45" spans="1:13" ht="96.6">
      <c r="A45" s="149" t="str">
        <f t="shared" si="0"/>
        <v>InstructionsA47</v>
      </c>
      <c r="B45" s="250" t="s">
        <v>409</v>
      </c>
      <c r="C45" s="149" t="s">
        <v>687</v>
      </c>
      <c r="D45" s="250" t="s">
        <v>12953</v>
      </c>
      <c r="E45" s="312" t="s">
        <v>13387</v>
      </c>
      <c r="F45" s="328" t="s">
        <v>12624</v>
      </c>
      <c r="G45" s="250" t="s">
        <v>12779</v>
      </c>
      <c r="H45" s="149" t="s">
        <v>1278</v>
      </c>
      <c r="I45" s="149" t="s">
        <v>1281</v>
      </c>
      <c r="J45" s="149" t="s">
        <v>1284</v>
      </c>
      <c r="K45" s="149" t="s">
        <v>1287</v>
      </c>
      <c r="L45" s="149" t="s">
        <v>1290</v>
      </c>
      <c r="M45" s="149" t="s">
        <v>1293</v>
      </c>
    </row>
    <row r="46" spans="1:13" ht="69">
      <c r="A46" s="149" t="str">
        <f>B46&amp;C46</f>
        <v>InstructionsA48</v>
      </c>
      <c r="B46" s="149" t="s">
        <v>409</v>
      </c>
      <c r="C46" s="149" t="s">
        <v>1321</v>
      </c>
      <c r="D46" s="149" t="s">
        <v>12951</v>
      </c>
      <c r="E46" s="312" t="s">
        <v>13388</v>
      </c>
      <c r="F46" s="328" t="s">
        <v>12625</v>
      </c>
      <c r="G46" s="149" t="s">
        <v>12780</v>
      </c>
      <c r="H46" s="149" t="s">
        <v>1225</v>
      </c>
      <c r="I46" s="149" t="s">
        <v>1226</v>
      </c>
      <c r="J46" s="149" t="s">
        <v>1227</v>
      </c>
      <c r="K46" s="177" t="s">
        <v>1228</v>
      </c>
      <c r="L46" s="173" t="s">
        <v>1229</v>
      </c>
      <c r="M46" s="149" t="s">
        <v>1230</v>
      </c>
    </row>
    <row r="47" spans="1:13" ht="172.8">
      <c r="A47" s="149" t="str">
        <f t="shared" si="0"/>
        <v>InstructionsA49</v>
      </c>
      <c r="B47" s="149" t="s">
        <v>409</v>
      </c>
      <c r="C47" s="149" t="s">
        <v>688</v>
      </c>
      <c r="D47" s="149" t="s">
        <v>12952</v>
      </c>
      <c r="E47" s="345" t="s">
        <v>13899</v>
      </c>
      <c r="F47" s="275" t="s">
        <v>12626</v>
      </c>
      <c r="G47" s="149" t="s">
        <v>12781</v>
      </c>
      <c r="H47" s="262" t="s">
        <v>11383</v>
      </c>
      <c r="I47" s="262" t="s">
        <v>12312</v>
      </c>
      <c r="J47" s="262" t="s">
        <v>12313</v>
      </c>
      <c r="K47" s="262" t="s">
        <v>12314</v>
      </c>
      <c r="L47" s="262" t="s">
        <v>12315</v>
      </c>
      <c r="M47" s="261" t="s">
        <v>12015</v>
      </c>
    </row>
    <row r="48" spans="1:13" ht="96.6">
      <c r="A48" s="149" t="str">
        <f t="shared" si="0"/>
        <v>InstructionsA50</v>
      </c>
      <c r="B48" s="149" t="s">
        <v>409</v>
      </c>
      <c r="C48" s="149" t="s">
        <v>689</v>
      </c>
      <c r="D48" s="149" t="s">
        <v>13348</v>
      </c>
      <c r="E48" s="343" t="s">
        <v>13389</v>
      </c>
      <c r="F48" s="328" t="s">
        <v>13515</v>
      </c>
      <c r="G48" s="270" t="s">
        <v>13555</v>
      </c>
      <c r="H48" s="149" t="s">
        <v>13594</v>
      </c>
      <c r="I48" s="149" t="s">
        <v>13650</v>
      </c>
      <c r="J48" s="149" t="s">
        <v>13702</v>
      </c>
      <c r="K48" s="149" t="s">
        <v>13810</v>
      </c>
      <c r="L48" s="149" t="s">
        <v>13808</v>
      </c>
      <c r="M48" s="149" t="s">
        <v>13865</v>
      </c>
    </row>
    <row r="49" spans="1:13" ht="110.4">
      <c r="A49" s="149" t="str">
        <f t="shared" si="0"/>
        <v>InstructionsA51</v>
      </c>
      <c r="B49" s="149" t="s">
        <v>409</v>
      </c>
      <c r="C49" s="149" t="s">
        <v>690</v>
      </c>
      <c r="D49" s="149" t="s">
        <v>13347</v>
      </c>
      <c r="E49" s="312" t="s">
        <v>13390</v>
      </c>
      <c r="F49" s="328" t="s">
        <v>13516</v>
      </c>
      <c r="G49" s="270" t="s">
        <v>13556</v>
      </c>
      <c r="H49" s="149" t="s">
        <v>13595</v>
      </c>
      <c r="I49" s="149" t="s">
        <v>13651</v>
      </c>
      <c r="J49" s="149" t="s">
        <v>13703</v>
      </c>
      <c r="K49" s="149" t="s">
        <v>13755</v>
      </c>
      <c r="L49" s="149" t="s">
        <v>13809</v>
      </c>
      <c r="M49" s="149" t="s">
        <v>13866</v>
      </c>
    </row>
    <row r="50" spans="1:13" ht="151.80000000000001">
      <c r="A50" s="149" t="str">
        <f>B50&amp;C50</f>
        <v>InstructionsA52</v>
      </c>
      <c r="B50" s="149" t="s">
        <v>409</v>
      </c>
      <c r="C50" s="149" t="s">
        <v>691</v>
      </c>
      <c r="D50" s="149" t="s">
        <v>1222</v>
      </c>
      <c r="E50" s="312" t="s">
        <v>13391</v>
      </c>
      <c r="F50" s="328" t="s">
        <v>12627</v>
      </c>
      <c r="G50" s="149" t="s">
        <v>12782</v>
      </c>
      <c r="H50" s="149" t="s">
        <v>1231</v>
      </c>
      <c r="I50" s="149" t="s">
        <v>1232</v>
      </c>
      <c r="J50" s="149" t="s">
        <v>1233</v>
      </c>
      <c r="K50" s="151" t="s">
        <v>1234</v>
      </c>
      <c r="L50" s="173" t="s">
        <v>1235</v>
      </c>
      <c r="M50" s="149" t="s">
        <v>1236</v>
      </c>
    </row>
    <row r="51" spans="1:13" ht="96.6">
      <c r="A51" s="149" t="str">
        <f>B51&amp;C51</f>
        <v>InstructionsA53</v>
      </c>
      <c r="B51" s="149" t="s">
        <v>409</v>
      </c>
      <c r="C51" s="149" t="s">
        <v>692</v>
      </c>
      <c r="D51" s="149" t="s">
        <v>1223</v>
      </c>
      <c r="E51" s="312" t="s">
        <v>13392</v>
      </c>
      <c r="F51" s="328" t="s">
        <v>1237</v>
      </c>
      <c r="G51" s="149" t="s">
        <v>12783</v>
      </c>
      <c r="H51" s="149" t="s">
        <v>1238</v>
      </c>
      <c r="I51" s="149" t="s">
        <v>1239</v>
      </c>
      <c r="J51" s="149" t="s">
        <v>1240</v>
      </c>
      <c r="K51" s="151" t="s">
        <v>1241</v>
      </c>
      <c r="L51" s="173" t="s">
        <v>1242</v>
      </c>
      <c r="M51" s="149" t="s">
        <v>1243</v>
      </c>
    </row>
    <row r="52" spans="1:13" ht="69">
      <c r="A52" s="149" t="str">
        <f t="shared" si="0"/>
        <v>InstructionsA54</v>
      </c>
      <c r="B52" s="149" t="s">
        <v>409</v>
      </c>
      <c r="C52" s="149" t="s">
        <v>693</v>
      </c>
      <c r="D52" s="149" t="s">
        <v>12954</v>
      </c>
      <c r="E52" s="312" t="s">
        <v>13393</v>
      </c>
      <c r="F52" s="328" t="s">
        <v>12628</v>
      </c>
      <c r="G52" s="149" t="s">
        <v>12784</v>
      </c>
      <c r="H52" s="149" t="s">
        <v>1244</v>
      </c>
      <c r="I52" s="149" t="s">
        <v>1245</v>
      </c>
      <c r="J52" s="149" t="s">
        <v>1246</v>
      </c>
      <c r="K52" s="149" t="s">
        <v>1247</v>
      </c>
      <c r="L52" s="149" t="s">
        <v>1248</v>
      </c>
      <c r="M52" s="149" t="s">
        <v>1249</v>
      </c>
    </row>
    <row r="53" spans="1:13" ht="69">
      <c r="A53" s="149" t="str">
        <f t="shared" si="0"/>
        <v>InstructionsA55</v>
      </c>
      <c r="B53" s="149" t="s">
        <v>409</v>
      </c>
      <c r="C53" s="149" t="s">
        <v>694</v>
      </c>
      <c r="D53" s="149" t="s">
        <v>12955</v>
      </c>
      <c r="E53" s="312" t="s">
        <v>13394</v>
      </c>
      <c r="F53" s="328" t="s">
        <v>12629</v>
      </c>
      <c r="G53" s="149" t="s">
        <v>12785</v>
      </c>
      <c r="H53" s="149" t="s">
        <v>1250</v>
      </c>
      <c r="I53" s="149" t="s">
        <v>1251</v>
      </c>
      <c r="J53" s="149" t="s">
        <v>1252</v>
      </c>
      <c r="K53" s="149" t="s">
        <v>1253</v>
      </c>
      <c r="L53" s="149" t="s">
        <v>1254</v>
      </c>
      <c r="M53" s="149" t="s">
        <v>1255</v>
      </c>
    </row>
    <row r="54" spans="1:13" ht="69">
      <c r="A54" s="149" t="str">
        <f t="shared" si="0"/>
        <v>InstructionsA56</v>
      </c>
      <c r="B54" s="149" t="s">
        <v>409</v>
      </c>
      <c r="C54" s="149" t="s">
        <v>695</v>
      </c>
      <c r="D54" s="149" t="s">
        <v>12956</v>
      </c>
      <c r="E54" s="312" t="s">
        <v>13395</v>
      </c>
      <c r="F54" s="328" t="s">
        <v>12630</v>
      </c>
      <c r="G54" s="149" t="s">
        <v>12786</v>
      </c>
      <c r="H54" s="149" t="s">
        <v>1256</v>
      </c>
      <c r="I54" s="149" t="s">
        <v>1257</v>
      </c>
      <c r="J54" s="149" t="s">
        <v>1258</v>
      </c>
      <c r="K54" s="149" t="s">
        <v>1259</v>
      </c>
      <c r="L54" s="149" t="s">
        <v>1260</v>
      </c>
      <c r="M54" s="149" t="s">
        <v>1261</v>
      </c>
    </row>
    <row r="55" spans="1:13" ht="409.6">
      <c r="A55" s="149" t="str">
        <f t="shared" si="0"/>
        <v>InstructionsA57</v>
      </c>
      <c r="B55" s="149" t="s">
        <v>409</v>
      </c>
      <c r="C55" s="149" t="s">
        <v>333</v>
      </c>
      <c r="D55" s="149" t="s">
        <v>12596</v>
      </c>
      <c r="E55" s="312" t="s">
        <v>13396</v>
      </c>
      <c r="F55" s="328" t="s">
        <v>12631</v>
      </c>
      <c r="G55" s="149" t="s">
        <v>12787</v>
      </c>
      <c r="H55" s="149" t="s">
        <v>1262</v>
      </c>
      <c r="I55" s="149" t="s">
        <v>1263</v>
      </c>
      <c r="J55" s="149" t="s">
        <v>1264</v>
      </c>
      <c r="K55" s="151" t="s">
        <v>1265</v>
      </c>
      <c r="L55" s="173" t="s">
        <v>1266</v>
      </c>
      <c r="M55" s="149" t="s">
        <v>1267</v>
      </c>
    </row>
    <row r="56" spans="1:13" ht="124.2">
      <c r="A56" s="149" t="str">
        <f t="shared" si="0"/>
        <v>InstructionsA58</v>
      </c>
      <c r="B56" s="149" t="s">
        <v>409</v>
      </c>
      <c r="C56" s="149" t="s">
        <v>696</v>
      </c>
      <c r="D56" s="149" t="s">
        <v>1224</v>
      </c>
      <c r="E56" s="312" t="s">
        <v>13397</v>
      </c>
      <c r="F56" s="328" t="s">
        <v>12632</v>
      </c>
      <c r="G56" s="149" t="s">
        <v>12788</v>
      </c>
      <c r="H56" s="149" t="s">
        <v>1268</v>
      </c>
      <c r="I56" s="149" t="s">
        <v>1269</v>
      </c>
      <c r="J56" s="149" t="s">
        <v>1270</v>
      </c>
      <c r="K56" s="151" t="s">
        <v>1271</v>
      </c>
      <c r="L56" s="173" t="s">
        <v>1272</v>
      </c>
      <c r="M56" s="149" t="s">
        <v>1273</v>
      </c>
    </row>
    <row r="57" spans="1:13" ht="207">
      <c r="A57" s="149" t="str">
        <f t="shared" si="0"/>
        <v>InstructionsA59</v>
      </c>
      <c r="B57" s="149" t="s">
        <v>409</v>
      </c>
      <c r="C57" s="149" t="s">
        <v>697</v>
      </c>
      <c r="D57" s="149" t="s">
        <v>11665</v>
      </c>
      <c r="E57" s="312" t="s">
        <v>13398</v>
      </c>
      <c r="F57" s="328" t="s">
        <v>12633</v>
      </c>
      <c r="G57" s="149" t="s">
        <v>12789</v>
      </c>
      <c r="H57" s="149" t="s">
        <v>11966</v>
      </c>
      <c r="I57" s="149" t="s">
        <v>11967</v>
      </c>
      <c r="J57" s="149" t="s">
        <v>11968</v>
      </c>
      <c r="K57" s="151" t="s">
        <v>11969</v>
      </c>
      <c r="L57" s="173" t="s">
        <v>11970</v>
      </c>
      <c r="M57" s="149" t="s">
        <v>11971</v>
      </c>
    </row>
    <row r="58" spans="1:13" ht="248.4">
      <c r="A58" s="149" t="str">
        <f t="shared" si="0"/>
        <v>InstructionsA60</v>
      </c>
      <c r="B58" s="149" t="s">
        <v>409</v>
      </c>
      <c r="C58" s="149" t="s">
        <v>698</v>
      </c>
      <c r="D58" s="149" t="s">
        <v>11666</v>
      </c>
      <c r="E58" s="312" t="s">
        <v>13399</v>
      </c>
      <c r="F58" s="328" t="s">
        <v>12634</v>
      </c>
      <c r="G58" s="149" t="s">
        <v>12790</v>
      </c>
      <c r="H58" s="149" t="s">
        <v>11972</v>
      </c>
      <c r="I58" s="149" t="s">
        <v>11973</v>
      </c>
      <c r="J58" s="149" t="s">
        <v>11974</v>
      </c>
      <c r="K58" s="151" t="s">
        <v>11975</v>
      </c>
      <c r="L58" s="173" t="s">
        <v>11976</v>
      </c>
      <c r="M58" s="149" t="s">
        <v>11977</v>
      </c>
    </row>
    <row r="59" spans="1:13" ht="115.2">
      <c r="A59" s="149" t="str">
        <f>B59&amp;C59</f>
        <v>InstructionsA61</v>
      </c>
      <c r="B59" s="149" t="s">
        <v>409</v>
      </c>
      <c r="C59" s="149" t="s">
        <v>699</v>
      </c>
      <c r="D59" s="149" t="s">
        <v>11366</v>
      </c>
      <c r="E59" s="313" t="s">
        <v>13400</v>
      </c>
      <c r="F59" s="275" t="s">
        <v>12635</v>
      </c>
      <c r="G59" s="149" t="s">
        <v>12791</v>
      </c>
      <c r="H59" s="262" t="s">
        <v>12316</v>
      </c>
      <c r="I59" s="262" t="s">
        <v>12317</v>
      </c>
      <c r="J59" s="262" t="s">
        <v>12318</v>
      </c>
      <c r="K59" s="262" t="s">
        <v>12319</v>
      </c>
      <c r="L59" s="262" t="s">
        <v>12320</v>
      </c>
      <c r="M59" s="262" t="s">
        <v>12321</v>
      </c>
    </row>
    <row r="60" spans="1:13" ht="55.2">
      <c r="A60" s="149" t="str">
        <f t="shared" si="0"/>
        <v>InstructionsA62</v>
      </c>
      <c r="B60" s="149" t="s">
        <v>409</v>
      </c>
      <c r="C60" s="149" t="s">
        <v>700</v>
      </c>
      <c r="D60" s="149" t="s">
        <v>443</v>
      </c>
      <c r="E60" s="312" t="s">
        <v>13401</v>
      </c>
      <c r="F60" s="328" t="s">
        <v>337</v>
      </c>
      <c r="G60" s="149" t="s">
        <v>12792</v>
      </c>
      <c r="H60" s="149" t="s">
        <v>252</v>
      </c>
      <c r="I60" s="149" t="s">
        <v>17</v>
      </c>
      <c r="J60" s="149" t="s">
        <v>445</v>
      </c>
      <c r="K60" s="151" t="s">
        <v>94</v>
      </c>
      <c r="L60" s="173" t="s">
        <v>446</v>
      </c>
      <c r="M60" s="149" t="s">
        <v>12322</v>
      </c>
    </row>
    <row r="61" spans="1:13" ht="234.6">
      <c r="A61" s="149" t="str">
        <f>B61&amp;C61</f>
        <v>InstructionsA64</v>
      </c>
      <c r="B61" s="149" t="s">
        <v>409</v>
      </c>
      <c r="C61" s="149" t="s">
        <v>701</v>
      </c>
      <c r="D61" s="149" t="s">
        <v>447</v>
      </c>
      <c r="E61" s="312" t="s">
        <v>13402</v>
      </c>
      <c r="F61" s="328" t="s">
        <v>12636</v>
      </c>
      <c r="G61" s="149" t="s">
        <v>12793</v>
      </c>
      <c r="H61" s="150" t="s">
        <v>806</v>
      </c>
      <c r="I61" s="149" t="s">
        <v>18</v>
      </c>
      <c r="J61" s="149" t="s">
        <v>795</v>
      </c>
      <c r="K61" s="151" t="s">
        <v>95</v>
      </c>
      <c r="L61" s="173" t="s">
        <v>63</v>
      </c>
      <c r="M61" s="149" t="s">
        <v>12323</v>
      </c>
    </row>
    <row r="62" spans="1:13" ht="55.2">
      <c r="A62" s="149" t="str">
        <f t="shared" si="0"/>
        <v>InstructionsA66</v>
      </c>
      <c r="B62" s="149" t="s">
        <v>409</v>
      </c>
      <c r="C62" s="149" t="s">
        <v>442</v>
      </c>
      <c r="D62" s="149" t="s">
        <v>502</v>
      </c>
      <c r="E62" s="312" t="s">
        <v>653</v>
      </c>
      <c r="F62" s="328" t="s">
        <v>654</v>
      </c>
      <c r="G62" s="149" t="s">
        <v>12794</v>
      </c>
      <c r="H62" s="150" t="s">
        <v>253</v>
      </c>
      <c r="I62" s="149" t="s">
        <v>655</v>
      </c>
      <c r="J62" s="149" t="s">
        <v>656</v>
      </c>
      <c r="K62" s="151"/>
      <c r="L62" s="173" t="s">
        <v>717</v>
      </c>
      <c r="M62" s="149" t="s">
        <v>12324</v>
      </c>
    </row>
    <row r="63" spans="1:13" ht="400.2">
      <c r="A63" s="149" t="str">
        <f t="shared" si="0"/>
        <v>InstructionsA67</v>
      </c>
      <c r="B63" s="149" t="s">
        <v>409</v>
      </c>
      <c r="C63" s="149" t="s">
        <v>444</v>
      </c>
      <c r="D63" s="149" t="s">
        <v>12958</v>
      </c>
      <c r="E63" s="312" t="s">
        <v>13403</v>
      </c>
      <c r="F63" s="328" t="s">
        <v>12637</v>
      </c>
      <c r="G63" s="149" t="s">
        <v>12795</v>
      </c>
      <c r="H63" s="150" t="s">
        <v>11930</v>
      </c>
      <c r="I63" s="149" t="s">
        <v>11931</v>
      </c>
      <c r="J63" s="149" t="s">
        <v>11957</v>
      </c>
      <c r="K63" s="151" t="s">
        <v>11932</v>
      </c>
      <c r="L63" s="173" t="s">
        <v>11958</v>
      </c>
      <c r="M63" s="149" t="s">
        <v>11959</v>
      </c>
    </row>
    <row r="64" spans="1:13" ht="207">
      <c r="A64" s="149" t="str">
        <f t="shared" si="0"/>
        <v>InstructionsA68</v>
      </c>
      <c r="B64" s="149" t="s">
        <v>409</v>
      </c>
      <c r="C64" s="149" t="s">
        <v>1322</v>
      </c>
      <c r="D64" s="149" t="s">
        <v>11933</v>
      </c>
      <c r="E64" s="312" t="s">
        <v>13404</v>
      </c>
      <c r="F64" s="328" t="s">
        <v>12638</v>
      </c>
      <c r="G64" s="149" t="s">
        <v>12796</v>
      </c>
      <c r="H64" s="150" t="s">
        <v>11934</v>
      </c>
      <c r="I64" s="149" t="s">
        <v>11935</v>
      </c>
      <c r="J64" s="149" t="s">
        <v>11936</v>
      </c>
      <c r="K64" s="151" t="s">
        <v>11937</v>
      </c>
      <c r="L64" s="173" t="s">
        <v>11938</v>
      </c>
      <c r="M64" s="149" t="s">
        <v>11939</v>
      </c>
    </row>
    <row r="65" spans="1:13" ht="193.2">
      <c r="A65" s="149" t="str">
        <f t="shared" si="0"/>
        <v>InstructionsA69</v>
      </c>
      <c r="B65" s="149" t="s">
        <v>409</v>
      </c>
      <c r="C65" s="149" t="s">
        <v>12937</v>
      </c>
      <c r="D65" s="149" t="s">
        <v>11940</v>
      </c>
      <c r="E65" s="312" t="s">
        <v>13405</v>
      </c>
      <c r="F65" s="328" t="s">
        <v>12639</v>
      </c>
      <c r="G65" s="149" t="s">
        <v>12797</v>
      </c>
      <c r="H65" s="150" t="s">
        <v>11941</v>
      </c>
      <c r="I65" s="149" t="s">
        <v>11942</v>
      </c>
      <c r="J65" s="149" t="s">
        <v>11943</v>
      </c>
      <c r="K65" s="151" t="s">
        <v>11944</v>
      </c>
      <c r="L65" s="173" t="s">
        <v>11945</v>
      </c>
      <c r="M65" s="149" t="s">
        <v>11946</v>
      </c>
    </row>
    <row r="66" spans="1:13" ht="409.6">
      <c r="A66" s="149" t="str">
        <f t="shared" si="0"/>
        <v>InstructionsA70</v>
      </c>
      <c r="B66" s="149" t="s">
        <v>409</v>
      </c>
      <c r="C66" s="149" t="s">
        <v>12940</v>
      </c>
      <c r="D66" s="149" t="s">
        <v>11947</v>
      </c>
      <c r="E66" s="312" t="s">
        <v>13406</v>
      </c>
      <c r="F66" s="328" t="s">
        <v>12640</v>
      </c>
      <c r="G66" s="293" t="s">
        <v>12936</v>
      </c>
      <c r="H66" s="150" t="s">
        <v>11948</v>
      </c>
      <c r="I66" s="149" t="s">
        <v>11949</v>
      </c>
      <c r="J66" s="149" t="s">
        <v>11950</v>
      </c>
      <c r="K66" s="151" t="s">
        <v>11951</v>
      </c>
      <c r="L66" s="173" t="s">
        <v>11952</v>
      </c>
      <c r="M66" s="149" t="s">
        <v>11953</v>
      </c>
    </row>
    <row r="67" spans="1:13" ht="138">
      <c r="A67" s="149" t="str">
        <f t="shared" si="0"/>
        <v>InstructionsA71</v>
      </c>
      <c r="B67" s="149" t="s">
        <v>409</v>
      </c>
      <c r="C67" s="149" t="s">
        <v>12941</v>
      </c>
      <c r="D67" s="149" t="s">
        <v>519</v>
      </c>
      <c r="E67" s="312" t="s">
        <v>12325</v>
      </c>
      <c r="F67" s="328" t="s">
        <v>560</v>
      </c>
      <c r="G67" s="149" t="s">
        <v>12798</v>
      </c>
      <c r="H67" s="150" t="s">
        <v>61</v>
      </c>
      <c r="I67" s="149" t="s">
        <v>19</v>
      </c>
      <c r="J67" s="149" t="s">
        <v>796</v>
      </c>
      <c r="K67" s="151" t="s">
        <v>610</v>
      </c>
      <c r="L67" s="173" t="s">
        <v>718</v>
      </c>
      <c r="M67" s="149" t="s">
        <v>12326</v>
      </c>
    </row>
    <row r="68" spans="1:13" ht="55.2">
      <c r="A68" s="149" t="str">
        <f t="shared" si="0"/>
        <v>InstructionsA72</v>
      </c>
      <c r="B68" s="149" t="s">
        <v>409</v>
      </c>
      <c r="C68" s="149" t="s">
        <v>12957</v>
      </c>
      <c r="D68" s="149" t="s">
        <v>520</v>
      </c>
      <c r="E68" s="312" t="s">
        <v>12327</v>
      </c>
      <c r="F68" s="328"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2" t="s">
        <v>484</v>
      </c>
      <c r="F69" s="328"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2" t="s">
        <v>11917</v>
      </c>
      <c r="F70" s="328"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4" t="s">
        <v>12761</v>
      </c>
      <c r="F71" s="331"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2" t="s">
        <v>13407</v>
      </c>
      <c r="F72" s="328" t="s">
        <v>12642</v>
      </c>
      <c r="G72" s="149" t="s">
        <v>12802</v>
      </c>
      <c r="H72" s="149" t="s">
        <v>255</v>
      </c>
      <c r="I72" s="149" t="s">
        <v>24</v>
      </c>
      <c r="J72" s="149" t="s">
        <v>779</v>
      </c>
      <c r="K72" s="151" t="s">
        <v>98</v>
      </c>
      <c r="L72" s="173" t="s">
        <v>66</v>
      </c>
      <c r="M72" s="149" t="s">
        <v>12332</v>
      </c>
    </row>
    <row r="73" spans="1:13" ht="27.6">
      <c r="A73" s="149" t="str">
        <f>B73&amp;C73</f>
        <v>DefinitionsB6</v>
      </c>
      <c r="B73" s="149" t="s">
        <v>529</v>
      </c>
      <c r="C73" s="149" t="s">
        <v>533</v>
      </c>
      <c r="D73" s="303" t="s">
        <v>12961</v>
      </c>
      <c r="E73" s="315" t="s">
        <v>13408</v>
      </c>
      <c r="F73" s="332" t="s">
        <v>13518</v>
      </c>
      <c r="G73" s="340" t="s">
        <v>13557</v>
      </c>
      <c r="H73" s="303" t="s">
        <v>13597</v>
      </c>
      <c r="I73" s="303" t="s">
        <v>13647</v>
      </c>
      <c r="J73" s="303" t="s">
        <v>13705</v>
      </c>
      <c r="K73" s="303" t="s">
        <v>13757</v>
      </c>
      <c r="L73" s="303" t="s">
        <v>13812</v>
      </c>
      <c r="M73" s="303" t="s">
        <v>13868</v>
      </c>
    </row>
    <row r="74" spans="1:13">
      <c r="A74" s="149" t="str">
        <f t="shared" ref="A74" si="2">B74&amp;C74</f>
        <v>DefinitionsB7</v>
      </c>
      <c r="B74" s="149" t="s">
        <v>529</v>
      </c>
      <c r="C74" s="149" t="s">
        <v>534</v>
      </c>
      <c r="D74" s="303" t="s">
        <v>12527</v>
      </c>
      <c r="E74" s="314" t="s">
        <v>13409</v>
      </c>
      <c r="F74" s="332" t="s">
        <v>12643</v>
      </c>
      <c r="G74" s="340" t="s">
        <v>13558</v>
      </c>
      <c r="H74" s="303" t="s">
        <v>13598</v>
      </c>
      <c r="I74" s="303" t="s">
        <v>13648</v>
      </c>
      <c r="J74" s="303" t="s">
        <v>13706</v>
      </c>
      <c r="K74" s="303" t="s">
        <v>13758</v>
      </c>
      <c r="L74" s="303" t="s">
        <v>13813</v>
      </c>
      <c r="M74" s="303" t="s">
        <v>13869</v>
      </c>
    </row>
    <row r="75" spans="1:13">
      <c r="A75" s="149" t="str">
        <f t="shared" ref="A75:A141" si="3">B75&amp;C75</f>
        <v>DefinitionsB8</v>
      </c>
      <c r="B75" s="149" t="s">
        <v>529</v>
      </c>
      <c r="C75" s="149" t="s">
        <v>535</v>
      </c>
      <c r="D75" s="149" t="s">
        <v>12522</v>
      </c>
      <c r="E75" s="312" t="s">
        <v>12523</v>
      </c>
      <c r="F75" s="328" t="s">
        <v>12644</v>
      </c>
      <c r="G75" s="149" t="s">
        <v>12803</v>
      </c>
      <c r="H75" s="149" t="s">
        <v>587</v>
      </c>
      <c r="I75" s="149" t="s">
        <v>587</v>
      </c>
      <c r="J75" s="149" t="s">
        <v>780</v>
      </c>
      <c r="K75" s="151" t="s">
        <v>480</v>
      </c>
      <c r="L75" s="173" t="s">
        <v>587</v>
      </c>
      <c r="M75" s="149" t="s">
        <v>12333</v>
      </c>
    </row>
    <row r="76" spans="1:13" ht="27.6">
      <c r="A76" s="149" t="str">
        <f t="shared" si="3"/>
        <v>DefinitionsB9</v>
      </c>
      <c r="B76" s="149" t="s">
        <v>529</v>
      </c>
      <c r="C76" s="149" t="s">
        <v>536</v>
      </c>
      <c r="D76" s="149" t="s">
        <v>934</v>
      </c>
      <c r="E76" s="312" t="s">
        <v>11918</v>
      </c>
      <c r="F76" s="328" t="s">
        <v>12645</v>
      </c>
      <c r="G76" s="149" t="s">
        <v>12804</v>
      </c>
      <c r="H76" s="149" t="s">
        <v>256</v>
      </c>
      <c r="I76" s="149" t="s">
        <v>25</v>
      </c>
      <c r="J76" s="149" t="s">
        <v>34</v>
      </c>
      <c r="K76" s="151" t="s">
        <v>99</v>
      </c>
      <c r="L76" s="173" t="s">
        <v>67</v>
      </c>
      <c r="M76" s="149" t="s">
        <v>12334</v>
      </c>
    </row>
    <row r="77" spans="1:13">
      <c r="A77" s="149" t="str">
        <f t="shared" si="3"/>
        <v>DefinitionsB10</v>
      </c>
      <c r="B77" s="149" t="s">
        <v>529</v>
      </c>
      <c r="C77" s="149" t="s">
        <v>395</v>
      </c>
      <c r="D77" s="149" t="s">
        <v>571</v>
      </c>
      <c r="E77" s="312" t="s">
        <v>11919</v>
      </c>
      <c r="F77" s="328" t="s">
        <v>12646</v>
      </c>
      <c r="G77" s="149" t="s">
        <v>12805</v>
      </c>
      <c r="H77" s="149" t="s">
        <v>257</v>
      </c>
      <c r="I77" s="149" t="s">
        <v>26</v>
      </c>
      <c r="J77" s="149" t="s">
        <v>35</v>
      </c>
      <c r="K77" s="151" t="s">
        <v>100</v>
      </c>
      <c r="L77" s="173" t="s">
        <v>68</v>
      </c>
      <c r="M77" s="149" t="s">
        <v>12335</v>
      </c>
    </row>
    <row r="78" spans="1:13">
      <c r="A78" s="149" t="str">
        <f t="shared" si="3"/>
        <v>DefinitionsB11</v>
      </c>
      <c r="B78" s="149" t="s">
        <v>529</v>
      </c>
      <c r="C78" s="149" t="s">
        <v>11693</v>
      </c>
      <c r="D78" s="149" t="s">
        <v>479</v>
      </c>
      <c r="E78" s="312" t="s">
        <v>11920</v>
      </c>
      <c r="F78" s="328" t="s">
        <v>588</v>
      </c>
      <c r="G78" s="149" t="s">
        <v>12806</v>
      </c>
      <c r="H78" s="149" t="s">
        <v>589</v>
      </c>
      <c r="I78" s="149" t="s">
        <v>589</v>
      </c>
      <c r="J78" s="149" t="s">
        <v>479</v>
      </c>
      <c r="K78" s="151" t="s">
        <v>479</v>
      </c>
      <c r="L78" s="173" t="s">
        <v>479</v>
      </c>
      <c r="M78" s="149" t="s">
        <v>479</v>
      </c>
    </row>
    <row r="79" spans="1:13">
      <c r="A79" s="149" t="str">
        <f t="shared" si="3"/>
        <v>DefinitionsB12</v>
      </c>
      <c r="B79" s="149" t="s">
        <v>529</v>
      </c>
      <c r="C79" s="149" t="s">
        <v>537</v>
      </c>
      <c r="D79" s="149" t="s">
        <v>527</v>
      </c>
      <c r="E79" s="312" t="s">
        <v>11921</v>
      </c>
      <c r="F79" s="328" t="s">
        <v>590</v>
      </c>
      <c r="G79" s="149" t="s">
        <v>12807</v>
      </c>
      <c r="H79" s="149" t="s">
        <v>591</v>
      </c>
      <c r="I79" s="149" t="s">
        <v>592</v>
      </c>
      <c r="J79" s="149" t="s">
        <v>593</v>
      </c>
      <c r="K79" s="151" t="s">
        <v>614</v>
      </c>
      <c r="L79" s="173" t="s">
        <v>421</v>
      </c>
      <c r="M79" s="149" t="s">
        <v>12336</v>
      </c>
    </row>
    <row r="80" spans="1:13">
      <c r="A80" s="149" t="str">
        <f>B80&amp;C80</f>
        <v>DefinitionsB13</v>
      </c>
      <c r="B80" s="149" t="s">
        <v>529</v>
      </c>
      <c r="C80" s="149" t="s">
        <v>538</v>
      </c>
      <c r="D80" s="303" t="s">
        <v>12967</v>
      </c>
      <c r="E80" s="315" t="s">
        <v>13410</v>
      </c>
      <c r="F80" s="332" t="s">
        <v>13519</v>
      </c>
      <c r="G80" s="340" t="s">
        <v>13559</v>
      </c>
      <c r="H80" s="303" t="s">
        <v>13599</v>
      </c>
      <c r="I80" s="303" t="s">
        <v>13646</v>
      </c>
      <c r="J80" s="303" t="s">
        <v>13599</v>
      </c>
      <c r="K80" s="303" t="s">
        <v>13759</v>
      </c>
      <c r="L80" s="303" t="s">
        <v>13814</v>
      </c>
      <c r="M80" s="149"/>
    </row>
    <row r="81" spans="1:13" ht="26.4">
      <c r="A81" s="149" t="str">
        <f t="shared" si="3"/>
        <v>DefinitionsB14</v>
      </c>
      <c r="B81" s="149" t="s">
        <v>529</v>
      </c>
      <c r="C81" s="149" t="s">
        <v>539</v>
      </c>
      <c r="D81" s="149" t="s">
        <v>417</v>
      </c>
      <c r="E81" s="312" t="s">
        <v>11922</v>
      </c>
      <c r="F81" s="328" t="s">
        <v>12647</v>
      </c>
      <c r="G81" s="149" t="s">
        <v>12808</v>
      </c>
      <c r="H81" s="150" t="s">
        <v>258</v>
      </c>
      <c r="I81" s="149" t="s">
        <v>27</v>
      </c>
      <c r="J81" s="149" t="s">
        <v>781</v>
      </c>
      <c r="K81" s="151" t="s">
        <v>101</v>
      </c>
      <c r="L81" s="173" t="s">
        <v>422</v>
      </c>
      <c r="M81" s="149" t="s">
        <v>12337</v>
      </c>
    </row>
    <row r="82" spans="1:13">
      <c r="A82" s="149" t="str">
        <f>B82&amp;C82</f>
        <v>DefinitionsB15</v>
      </c>
      <c r="B82" s="149" t="s">
        <v>529</v>
      </c>
      <c r="C82" s="149" t="s">
        <v>540</v>
      </c>
      <c r="D82" s="149" t="s">
        <v>12573</v>
      </c>
      <c r="E82" s="312" t="s">
        <v>13411</v>
      </c>
      <c r="F82" s="328" t="s">
        <v>12573</v>
      </c>
      <c r="G82" s="149" t="s">
        <v>12809</v>
      </c>
      <c r="H82" s="149" t="s">
        <v>11954</v>
      </c>
      <c r="I82" s="149" t="s">
        <v>11954</v>
      </c>
      <c r="J82" s="149" t="s">
        <v>11954</v>
      </c>
      <c r="K82" s="151" t="s">
        <v>11954</v>
      </c>
      <c r="L82" s="173" t="s">
        <v>11954</v>
      </c>
      <c r="M82" s="149" t="s">
        <v>11954</v>
      </c>
    </row>
    <row r="83" spans="1:13" ht="27.6">
      <c r="A83" s="149" t="str">
        <f>B83&amp;C83</f>
        <v>DefinitionsB16</v>
      </c>
      <c r="B83" s="149" t="s">
        <v>529</v>
      </c>
      <c r="C83" s="149" t="s">
        <v>541</v>
      </c>
      <c r="D83" s="149" t="s">
        <v>12005</v>
      </c>
      <c r="E83" s="312" t="s">
        <v>13412</v>
      </c>
      <c r="F83" s="328" t="s">
        <v>12648</v>
      </c>
      <c r="G83" s="149" t="s">
        <v>12810</v>
      </c>
      <c r="H83" s="150" t="s">
        <v>11988</v>
      </c>
      <c r="I83" s="149" t="s">
        <v>11989</v>
      </c>
      <c r="J83" s="149" t="s">
        <v>12013</v>
      </c>
      <c r="K83" s="151" t="s">
        <v>613</v>
      </c>
      <c r="L83" s="173" t="s">
        <v>420</v>
      </c>
      <c r="M83" s="149" t="s">
        <v>11990</v>
      </c>
    </row>
    <row r="84" spans="1:13" ht="27.6">
      <c r="A84" s="149" t="str">
        <f>B84&amp;C84</f>
        <v>DefinitionsB17</v>
      </c>
      <c r="B84" s="149" t="s">
        <v>529</v>
      </c>
      <c r="C84" s="149" t="s">
        <v>542</v>
      </c>
      <c r="D84" s="149" t="s">
        <v>11978</v>
      </c>
      <c r="E84" s="312" t="s">
        <v>13413</v>
      </c>
      <c r="F84" s="328" t="s">
        <v>11978</v>
      </c>
      <c r="G84" s="149" t="s">
        <v>12811</v>
      </c>
      <c r="H84" s="150" t="s">
        <v>254</v>
      </c>
      <c r="I84" s="149" t="s">
        <v>23</v>
      </c>
      <c r="J84" s="149" t="s">
        <v>33</v>
      </c>
      <c r="K84" s="151" t="s">
        <v>97</v>
      </c>
      <c r="L84" s="173" t="s">
        <v>65</v>
      </c>
      <c r="M84" s="149" t="s">
        <v>12331</v>
      </c>
    </row>
    <row r="85" spans="1:13" ht="27.6">
      <c r="A85" s="149" t="str">
        <f>B85&amp;C85</f>
        <v>DefinitionsB18</v>
      </c>
      <c r="B85" s="149" t="s">
        <v>529</v>
      </c>
      <c r="C85" s="149" t="s">
        <v>543</v>
      </c>
      <c r="D85" s="303" t="s">
        <v>12966</v>
      </c>
      <c r="E85" s="315" t="s">
        <v>13414</v>
      </c>
      <c r="F85" s="332" t="s">
        <v>13520</v>
      </c>
      <c r="G85" s="340" t="s">
        <v>13560</v>
      </c>
      <c r="H85" s="303" t="s">
        <v>13600</v>
      </c>
      <c r="I85" s="303" t="s">
        <v>13644</v>
      </c>
      <c r="J85" s="303" t="s">
        <v>13707</v>
      </c>
      <c r="K85" s="303" t="s">
        <v>13760</v>
      </c>
      <c r="L85" s="303" t="s">
        <v>13815</v>
      </c>
      <c r="M85" s="303" t="s">
        <v>13870</v>
      </c>
    </row>
    <row r="86" spans="1:13">
      <c r="A86" s="149" t="str">
        <f t="shared" si="3"/>
        <v>DefinitionsB19</v>
      </c>
      <c r="B86" s="149" t="s">
        <v>529</v>
      </c>
      <c r="C86" s="149" t="s">
        <v>544</v>
      </c>
      <c r="D86" s="303" t="s">
        <v>12970</v>
      </c>
      <c r="E86" s="314" t="s">
        <v>13415</v>
      </c>
      <c r="F86" s="333" t="s">
        <v>13521</v>
      </c>
      <c r="G86" s="340" t="s">
        <v>13561</v>
      </c>
      <c r="H86" s="303" t="s">
        <v>13601</v>
      </c>
      <c r="I86" s="303" t="s">
        <v>13645</v>
      </c>
      <c r="J86" s="303" t="s">
        <v>13708</v>
      </c>
      <c r="K86" s="303" t="s">
        <v>13761</v>
      </c>
      <c r="L86" s="303" t="s">
        <v>13816</v>
      </c>
      <c r="M86" s="303" t="s">
        <v>13871</v>
      </c>
    </row>
    <row r="87" spans="1:13">
      <c r="A87" s="149" t="str">
        <f>B87&amp;C87</f>
        <v>DefinitionsB20</v>
      </c>
      <c r="B87" s="149" t="s">
        <v>529</v>
      </c>
      <c r="C87" s="149" t="s">
        <v>545</v>
      </c>
      <c r="D87" s="149" t="s">
        <v>418</v>
      </c>
      <c r="E87" s="312" t="s">
        <v>11923</v>
      </c>
      <c r="F87" s="328"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6" t="s">
        <v>11924</v>
      </c>
      <c r="F88" s="328" t="s">
        <v>601</v>
      </c>
      <c r="G88" s="149" t="s">
        <v>12814</v>
      </c>
      <c r="H88" s="149" t="s">
        <v>594</v>
      </c>
      <c r="I88" s="149" t="s">
        <v>29</v>
      </c>
      <c r="J88" s="149" t="s">
        <v>595</v>
      </c>
      <c r="K88" s="151" t="s">
        <v>615</v>
      </c>
      <c r="L88" s="173" t="s">
        <v>423</v>
      </c>
      <c r="M88" s="149" t="s">
        <v>12339</v>
      </c>
    </row>
    <row r="89" spans="1:13" ht="96.6">
      <c r="A89" s="149" t="str">
        <f t="shared" si="3"/>
        <v>DefinitionsC3</v>
      </c>
      <c r="B89" s="149" t="s">
        <v>529</v>
      </c>
      <c r="C89" s="149" t="s">
        <v>548</v>
      </c>
      <c r="D89" s="149" t="s">
        <v>570</v>
      </c>
      <c r="E89" s="312" t="s">
        <v>11925</v>
      </c>
      <c r="F89" s="328" t="s">
        <v>12649</v>
      </c>
      <c r="G89" s="149" t="s">
        <v>12815</v>
      </c>
      <c r="H89" s="149" t="s">
        <v>260</v>
      </c>
      <c r="I89" s="149" t="s">
        <v>30</v>
      </c>
      <c r="J89" s="149" t="s">
        <v>782</v>
      </c>
      <c r="K89" s="151" t="s">
        <v>103</v>
      </c>
      <c r="L89" s="173" t="s">
        <v>70</v>
      </c>
      <c r="M89" s="149" t="s">
        <v>12341</v>
      </c>
    </row>
    <row r="90" spans="1:13" ht="82.8">
      <c r="A90" s="149" t="str">
        <f t="shared" ref="A90" si="4">B90&amp;C90</f>
        <v>DefinitionsC4</v>
      </c>
      <c r="B90" s="149" t="s">
        <v>529</v>
      </c>
      <c r="C90" s="149" t="s">
        <v>549</v>
      </c>
      <c r="D90" s="287" t="s">
        <v>12759</v>
      </c>
      <c r="E90" s="314" t="s">
        <v>13416</v>
      </c>
      <c r="F90" s="331" t="s">
        <v>13522</v>
      </c>
      <c r="G90" s="287" t="s">
        <v>13562</v>
      </c>
      <c r="H90" s="287" t="s">
        <v>13602</v>
      </c>
      <c r="I90" s="287" t="s">
        <v>13643</v>
      </c>
      <c r="J90" s="287" t="s">
        <v>13709</v>
      </c>
      <c r="K90" s="287" t="s">
        <v>13762</v>
      </c>
      <c r="L90" s="287" t="s">
        <v>13817</v>
      </c>
      <c r="M90" s="287" t="s">
        <v>13872</v>
      </c>
    </row>
    <row r="91" spans="1:13" ht="193.2">
      <c r="A91" s="149" t="str">
        <f>B91&amp;C91</f>
        <v>DefinitionsC5</v>
      </c>
      <c r="B91" s="149" t="s">
        <v>529</v>
      </c>
      <c r="C91" s="149" t="s">
        <v>550</v>
      </c>
      <c r="D91" s="149" t="s">
        <v>12574</v>
      </c>
      <c r="E91" s="312" t="s">
        <v>13417</v>
      </c>
      <c r="F91" s="328" t="s">
        <v>12650</v>
      </c>
      <c r="G91" s="149" t="s">
        <v>12816</v>
      </c>
      <c r="H91" s="179" t="s">
        <v>172</v>
      </c>
      <c r="I91" s="149" t="s">
        <v>31</v>
      </c>
      <c r="J91" s="149" t="s">
        <v>797</v>
      </c>
      <c r="K91" s="151" t="s">
        <v>227</v>
      </c>
      <c r="L91" s="173" t="s">
        <v>71</v>
      </c>
      <c r="M91" s="149" t="s">
        <v>12342</v>
      </c>
    </row>
    <row r="92" spans="1:13" ht="220.8">
      <c r="A92" s="149" t="str">
        <f>B92&amp;C92</f>
        <v>DefinitionsC6</v>
      </c>
      <c r="B92" s="149" t="s">
        <v>529</v>
      </c>
      <c r="C92" s="149" t="s">
        <v>551</v>
      </c>
      <c r="D92" s="303" t="s">
        <v>12962</v>
      </c>
      <c r="E92" s="315" t="s">
        <v>13418</v>
      </c>
      <c r="F92" s="332" t="s">
        <v>13523</v>
      </c>
      <c r="G92" s="340" t="s">
        <v>13563</v>
      </c>
      <c r="H92" s="303" t="s">
        <v>13603</v>
      </c>
      <c r="I92" s="303" t="s">
        <v>13642</v>
      </c>
      <c r="J92" s="303" t="s">
        <v>13710</v>
      </c>
      <c r="K92" s="303" t="s">
        <v>13763</v>
      </c>
      <c r="L92" s="303" t="s">
        <v>13818</v>
      </c>
      <c r="M92" s="303" t="s">
        <v>13873</v>
      </c>
    </row>
    <row r="93" spans="1:13" ht="207">
      <c r="A93" s="149" t="str">
        <f t="shared" si="3"/>
        <v>DefinitionsC7</v>
      </c>
      <c r="B93" s="149" t="s">
        <v>529</v>
      </c>
      <c r="C93" s="149" t="s">
        <v>552</v>
      </c>
      <c r="D93" s="149" t="s">
        <v>12520</v>
      </c>
      <c r="E93" s="312" t="s">
        <v>13419</v>
      </c>
      <c r="F93" s="347" t="s">
        <v>13953</v>
      </c>
      <c r="G93" s="149" t="s">
        <v>12817</v>
      </c>
      <c r="H93" s="149" t="s">
        <v>173</v>
      </c>
      <c r="I93" s="149" t="s">
        <v>32</v>
      </c>
      <c r="J93" s="149" t="s">
        <v>798</v>
      </c>
      <c r="K93" s="151" t="s">
        <v>228</v>
      </c>
      <c r="L93" s="173" t="s">
        <v>72</v>
      </c>
      <c r="M93" s="149" t="s">
        <v>12343</v>
      </c>
    </row>
    <row r="94" spans="1:13" ht="55.2">
      <c r="A94" s="149" t="str">
        <f t="shared" si="3"/>
        <v>DefinitionsC8</v>
      </c>
      <c r="B94" s="149" t="s">
        <v>529</v>
      </c>
      <c r="C94" s="149" t="s">
        <v>11694</v>
      </c>
      <c r="D94" s="149" t="s">
        <v>12521</v>
      </c>
      <c r="E94" s="312" t="s">
        <v>13420</v>
      </c>
      <c r="F94" s="328" t="s">
        <v>12651</v>
      </c>
      <c r="G94" s="149" t="s">
        <v>12818</v>
      </c>
      <c r="H94" s="149" t="s">
        <v>596</v>
      </c>
      <c r="I94" s="149" t="s">
        <v>597</v>
      </c>
      <c r="J94" s="149" t="s">
        <v>598</v>
      </c>
      <c r="K94" s="151" t="s">
        <v>229</v>
      </c>
      <c r="L94" s="173" t="s">
        <v>424</v>
      </c>
      <c r="M94" s="149" t="s">
        <v>12344</v>
      </c>
    </row>
    <row r="95" spans="1:13" ht="179.4">
      <c r="A95" s="149" t="str">
        <f t="shared" si="3"/>
        <v>DefinitionsC9</v>
      </c>
      <c r="B95" s="149" t="s">
        <v>529</v>
      </c>
      <c r="C95" s="149" t="s">
        <v>553</v>
      </c>
      <c r="D95" s="149" t="s">
        <v>11669</v>
      </c>
      <c r="E95" s="312" t="s">
        <v>13421</v>
      </c>
      <c r="F95" s="347" t="s">
        <v>13954</v>
      </c>
      <c r="G95" s="149" t="s">
        <v>12819</v>
      </c>
      <c r="H95" s="149" t="s">
        <v>11991</v>
      </c>
      <c r="I95" s="149" t="s">
        <v>11992</v>
      </c>
      <c r="J95" s="149" t="s">
        <v>783</v>
      </c>
      <c r="K95" s="151" t="s">
        <v>11993</v>
      </c>
      <c r="L95" s="173" t="s">
        <v>11994</v>
      </c>
      <c r="M95" s="149" t="s">
        <v>11995</v>
      </c>
    </row>
    <row r="96" spans="1:13" ht="409.6">
      <c r="A96" s="149" t="str">
        <f t="shared" si="3"/>
        <v>DefinitionsC10</v>
      </c>
      <c r="B96" s="149" t="s">
        <v>529</v>
      </c>
      <c r="C96" s="149" t="s">
        <v>554</v>
      </c>
      <c r="D96" s="149" t="s">
        <v>11670</v>
      </c>
      <c r="E96" s="312" t="s">
        <v>12345</v>
      </c>
      <c r="F96" s="328" t="s">
        <v>12652</v>
      </c>
      <c r="G96" s="149" t="s">
        <v>12820</v>
      </c>
      <c r="H96" s="181" t="s">
        <v>174</v>
      </c>
      <c r="I96" s="149" t="s">
        <v>104</v>
      </c>
      <c r="J96" s="149" t="s">
        <v>784</v>
      </c>
      <c r="K96" s="151" t="s">
        <v>230</v>
      </c>
      <c r="L96" s="173" t="s">
        <v>73</v>
      </c>
      <c r="M96" s="149" t="s">
        <v>12346</v>
      </c>
    </row>
    <row r="97" spans="1:13" ht="165.6">
      <c r="A97" s="149" t="str">
        <f t="shared" si="3"/>
        <v>DefinitionsC11</v>
      </c>
      <c r="B97" s="149" t="s">
        <v>529</v>
      </c>
      <c r="C97" s="149" t="s">
        <v>11695</v>
      </c>
      <c r="D97" s="149" t="s">
        <v>12959</v>
      </c>
      <c r="E97" s="312" t="s">
        <v>13422</v>
      </c>
      <c r="F97" s="347" t="s">
        <v>13955</v>
      </c>
      <c r="G97" s="149" t="s">
        <v>12821</v>
      </c>
      <c r="H97" s="149" t="s">
        <v>462</v>
      </c>
      <c r="I97" s="149" t="s">
        <v>105</v>
      </c>
      <c r="J97" s="149" t="s">
        <v>463</v>
      </c>
      <c r="K97" s="151" t="s">
        <v>231</v>
      </c>
      <c r="L97" s="173" t="s">
        <v>425</v>
      </c>
      <c r="M97" s="149" t="s">
        <v>12347</v>
      </c>
    </row>
    <row r="98" spans="1:13" ht="82.8">
      <c r="A98" s="149" t="str">
        <f t="shared" si="3"/>
        <v>DefinitionsC12</v>
      </c>
      <c r="B98" s="149" t="s">
        <v>529</v>
      </c>
      <c r="C98" s="149" t="s">
        <v>555</v>
      </c>
      <c r="D98" s="149" t="s">
        <v>528</v>
      </c>
      <c r="E98" s="312" t="s">
        <v>313</v>
      </c>
      <c r="F98" s="328" t="s">
        <v>12653</v>
      </c>
      <c r="G98" s="149" t="s">
        <v>12822</v>
      </c>
      <c r="H98" s="149" t="s">
        <v>175</v>
      </c>
      <c r="I98" s="149" t="s">
        <v>106</v>
      </c>
      <c r="J98" s="149" t="s">
        <v>464</v>
      </c>
      <c r="K98" s="151" t="s">
        <v>232</v>
      </c>
      <c r="L98" s="173" t="s">
        <v>426</v>
      </c>
      <c r="M98" s="149" t="s">
        <v>12348</v>
      </c>
    </row>
    <row r="99" spans="1:13" ht="165.6">
      <c r="A99" s="149" t="str">
        <f>B99&amp;C99</f>
        <v>DefinitionsC13</v>
      </c>
      <c r="B99" s="149" t="s">
        <v>529</v>
      </c>
      <c r="C99" s="149" t="s">
        <v>11696</v>
      </c>
      <c r="D99" s="303" t="s">
        <v>12969</v>
      </c>
      <c r="E99" s="315" t="s">
        <v>13423</v>
      </c>
      <c r="F99" s="332" t="s">
        <v>13524</v>
      </c>
      <c r="G99" s="340" t="s">
        <v>13564</v>
      </c>
      <c r="H99" s="303" t="s">
        <v>13604</v>
      </c>
      <c r="I99" s="303" t="s">
        <v>13641</v>
      </c>
      <c r="J99" s="303" t="s">
        <v>13711</v>
      </c>
      <c r="K99" s="303" t="s">
        <v>13764</v>
      </c>
      <c r="L99" s="303" t="s">
        <v>13819</v>
      </c>
      <c r="M99" s="303" t="s">
        <v>13874</v>
      </c>
    </row>
    <row r="100" spans="1:13" ht="193.2">
      <c r="A100" s="149" t="str">
        <f t="shared" si="3"/>
        <v>DefinitionsC14</v>
      </c>
      <c r="B100" s="149" t="s">
        <v>529</v>
      </c>
      <c r="C100" s="149" t="s">
        <v>556</v>
      </c>
      <c r="D100" s="288" t="s">
        <v>12575</v>
      </c>
      <c r="E100" s="317" t="s">
        <v>12568</v>
      </c>
      <c r="F100" s="328" t="s">
        <v>12654</v>
      </c>
      <c r="G100" s="288" t="s">
        <v>12823</v>
      </c>
      <c r="H100" s="149" t="s">
        <v>809</v>
      </c>
      <c r="I100" s="149" t="s">
        <v>107</v>
      </c>
      <c r="J100" s="149" t="s">
        <v>785</v>
      </c>
      <c r="K100" s="151" t="s">
        <v>233</v>
      </c>
      <c r="L100" s="173" t="s">
        <v>74</v>
      </c>
      <c r="M100" s="149" t="s">
        <v>12349</v>
      </c>
    </row>
    <row r="101" spans="1:13" ht="69">
      <c r="A101" s="149" t="str">
        <f>B101&amp;C101</f>
        <v>DefinitionsC15</v>
      </c>
      <c r="B101" s="149" t="s">
        <v>529</v>
      </c>
      <c r="C101" s="149" t="s">
        <v>11697</v>
      </c>
      <c r="D101" s="149" t="s">
        <v>12576</v>
      </c>
      <c r="E101" s="312" t="s">
        <v>13424</v>
      </c>
      <c r="F101" s="328" t="s">
        <v>12655</v>
      </c>
      <c r="G101" s="149" t="s">
        <v>12824</v>
      </c>
      <c r="H101" s="149" t="s">
        <v>11960</v>
      </c>
      <c r="I101" s="149" t="s">
        <v>11955</v>
      </c>
      <c r="J101" s="149" t="s">
        <v>11960</v>
      </c>
      <c r="K101" s="151" t="s">
        <v>11956</v>
      </c>
      <c r="L101" s="173" t="s">
        <v>11960</v>
      </c>
      <c r="M101" s="149" t="s">
        <v>11960</v>
      </c>
    </row>
    <row r="102" spans="1:13" ht="124.2">
      <c r="A102" s="149" t="str">
        <f>B102&amp;C102</f>
        <v>DefinitionsC16</v>
      </c>
      <c r="B102" s="149" t="s">
        <v>529</v>
      </c>
      <c r="C102" s="149" t="s">
        <v>11698</v>
      </c>
      <c r="D102" s="149" t="s">
        <v>12729</v>
      </c>
      <c r="E102" s="312" t="s">
        <v>13425</v>
      </c>
      <c r="F102" s="328" t="s">
        <v>12656</v>
      </c>
      <c r="G102" s="149" t="s">
        <v>12825</v>
      </c>
      <c r="H102" s="149" t="s">
        <v>12730</v>
      </c>
      <c r="I102" s="149" t="s">
        <v>12731</v>
      </c>
      <c r="J102" s="149" t="s">
        <v>12732</v>
      </c>
      <c r="K102" s="151" t="s">
        <v>12734</v>
      </c>
      <c r="L102" s="173" t="s">
        <v>12735</v>
      </c>
      <c r="M102" s="149" t="s">
        <v>12733</v>
      </c>
    </row>
    <row r="103" spans="1:13" ht="345">
      <c r="A103" s="149" t="str">
        <f>B103&amp;C103</f>
        <v>DefinitionsC17</v>
      </c>
      <c r="B103" s="149" t="s">
        <v>529</v>
      </c>
      <c r="C103" s="149" t="s">
        <v>12963</v>
      </c>
      <c r="D103" s="149" t="s">
        <v>12577</v>
      </c>
      <c r="E103" s="312" t="s">
        <v>13426</v>
      </c>
      <c r="F103" s="328" t="s">
        <v>12657</v>
      </c>
      <c r="G103" s="149" t="s">
        <v>12826</v>
      </c>
      <c r="H103" s="150" t="s">
        <v>11979</v>
      </c>
      <c r="I103" s="149" t="s">
        <v>11980</v>
      </c>
      <c r="J103" s="149" t="s">
        <v>11981</v>
      </c>
      <c r="K103" s="151" t="s">
        <v>11982</v>
      </c>
      <c r="L103" s="173" t="s">
        <v>11983</v>
      </c>
      <c r="M103" s="149" t="s">
        <v>11984</v>
      </c>
    </row>
    <row r="104" spans="1:13" ht="345">
      <c r="A104" s="149" t="str">
        <f>B104&amp;C104</f>
        <v>DefinitionsC18</v>
      </c>
      <c r="B104" s="149" t="s">
        <v>529</v>
      </c>
      <c r="C104" s="149" t="s">
        <v>12965</v>
      </c>
      <c r="D104" s="303" t="s">
        <v>12964</v>
      </c>
      <c r="E104" s="315" t="s">
        <v>13427</v>
      </c>
      <c r="F104" s="332" t="s">
        <v>13525</v>
      </c>
      <c r="G104" s="341" t="s">
        <v>13565</v>
      </c>
      <c r="H104" s="303" t="s">
        <v>13605</v>
      </c>
      <c r="I104" s="303" t="s">
        <v>13639</v>
      </c>
      <c r="J104" s="303" t="s">
        <v>13712</v>
      </c>
      <c r="K104" s="303" t="s">
        <v>13765</v>
      </c>
      <c r="L104" s="303" t="s">
        <v>13820</v>
      </c>
      <c r="M104" s="303" t="s">
        <v>13875</v>
      </c>
    </row>
    <row r="105" spans="1:13" ht="165.6">
      <c r="A105" s="149" t="str">
        <f t="shared" si="3"/>
        <v>DefinitionsC19</v>
      </c>
      <c r="B105" s="149" t="s">
        <v>529</v>
      </c>
      <c r="C105" s="149" t="s">
        <v>12968</v>
      </c>
      <c r="D105" s="303" t="s">
        <v>12971</v>
      </c>
      <c r="E105" s="314" t="s">
        <v>13428</v>
      </c>
      <c r="F105" s="333" t="s">
        <v>13526</v>
      </c>
      <c r="G105" s="340" t="s">
        <v>13566</v>
      </c>
      <c r="H105" s="303" t="s">
        <v>13606</v>
      </c>
      <c r="I105" s="303" t="s">
        <v>13640</v>
      </c>
      <c r="J105" s="303" t="s">
        <v>13713</v>
      </c>
      <c r="K105" s="303" t="s">
        <v>13766</v>
      </c>
      <c r="L105" s="303" t="s">
        <v>13821</v>
      </c>
      <c r="M105" s="303" t="s">
        <v>13876</v>
      </c>
    </row>
    <row r="106" spans="1:13" ht="110.4">
      <c r="A106" s="149" t="str">
        <f>B106&amp;C106</f>
        <v>DefinitionsC20</v>
      </c>
      <c r="B106" s="149" t="s">
        <v>529</v>
      </c>
      <c r="C106" s="149" t="s">
        <v>12972</v>
      </c>
      <c r="D106" s="149" t="s">
        <v>11996</v>
      </c>
      <c r="E106" s="312" t="s">
        <v>13429</v>
      </c>
      <c r="F106" s="328" t="s">
        <v>12658</v>
      </c>
      <c r="G106" s="149" t="s">
        <v>12827</v>
      </c>
      <c r="H106" s="149" t="s">
        <v>11997</v>
      </c>
      <c r="I106" s="149" t="s">
        <v>11998</v>
      </c>
      <c r="J106" s="149" t="s">
        <v>12014</v>
      </c>
      <c r="K106" s="151" t="s">
        <v>11999</v>
      </c>
      <c r="L106" s="173" t="s">
        <v>12000</v>
      </c>
      <c r="M106" s="149" t="s">
        <v>12001</v>
      </c>
    </row>
    <row r="107" spans="1:13">
      <c r="A107" s="149" t="str">
        <f t="shared" si="3"/>
        <v>DeclarationD2</v>
      </c>
      <c r="B107" s="149" t="s">
        <v>557</v>
      </c>
      <c r="C107" s="149" t="s">
        <v>564</v>
      </c>
      <c r="D107" s="149" t="s">
        <v>12281</v>
      </c>
      <c r="E107" s="312" t="s">
        <v>13430</v>
      </c>
      <c r="F107" s="328" t="s">
        <v>12281</v>
      </c>
      <c r="G107" s="149" t="s">
        <v>12828</v>
      </c>
      <c r="H107" s="149" t="s">
        <v>325</v>
      </c>
      <c r="I107" s="149" t="s">
        <v>325</v>
      </c>
      <c r="J107" s="149" t="s">
        <v>325</v>
      </c>
      <c r="K107" s="149" t="s">
        <v>325</v>
      </c>
      <c r="L107" s="173" t="s">
        <v>325</v>
      </c>
      <c r="M107" s="173" t="s">
        <v>325</v>
      </c>
    </row>
    <row r="108" spans="1:13" ht="27.6">
      <c r="A108" s="149" t="str">
        <f t="shared" si="3"/>
        <v>DeclarationF3</v>
      </c>
      <c r="B108" s="149" t="s">
        <v>557</v>
      </c>
      <c r="C108" s="149" t="s">
        <v>930</v>
      </c>
      <c r="D108" s="149" t="s">
        <v>931</v>
      </c>
      <c r="E108" s="312" t="s">
        <v>938</v>
      </c>
      <c r="F108" s="328" t="s">
        <v>939</v>
      </c>
      <c r="G108" s="149" t="s">
        <v>12829</v>
      </c>
      <c r="H108" s="149" t="s">
        <v>940</v>
      </c>
      <c r="I108" s="149" t="s">
        <v>941</v>
      </c>
      <c r="J108" s="149" t="s">
        <v>942</v>
      </c>
      <c r="K108" s="149" t="s">
        <v>943</v>
      </c>
      <c r="L108" s="149" t="s">
        <v>944</v>
      </c>
      <c r="M108" s="149" t="s">
        <v>12350</v>
      </c>
    </row>
    <row r="109" spans="1:13" ht="27.6">
      <c r="A109" s="149" t="str">
        <f t="shared" si="3"/>
        <v>DeclarationI3</v>
      </c>
      <c r="B109" s="149" t="s">
        <v>557</v>
      </c>
      <c r="C109" s="149" t="s">
        <v>932</v>
      </c>
      <c r="D109" s="149" t="s">
        <v>933</v>
      </c>
      <c r="E109" s="312" t="s">
        <v>13431</v>
      </c>
      <c r="F109" s="328" t="s">
        <v>945</v>
      </c>
      <c r="G109" s="149" t="s">
        <v>12830</v>
      </c>
      <c r="H109" s="149" t="s">
        <v>946</v>
      </c>
      <c r="I109" s="149" t="s">
        <v>947</v>
      </c>
      <c r="J109" s="149" t="s">
        <v>948</v>
      </c>
      <c r="K109" s="149" t="s">
        <v>949</v>
      </c>
      <c r="L109" s="149" t="s">
        <v>950</v>
      </c>
      <c r="M109" s="149" t="s">
        <v>12351</v>
      </c>
    </row>
    <row r="110" spans="1:13">
      <c r="A110" s="149" t="str">
        <f t="shared" si="3"/>
        <v>DeclarationI4</v>
      </c>
      <c r="B110" s="149" t="s">
        <v>557</v>
      </c>
      <c r="C110" s="149" t="s">
        <v>746</v>
      </c>
      <c r="D110" s="149" t="s">
        <v>521</v>
      </c>
      <c r="E110" s="312" t="s">
        <v>951</v>
      </c>
      <c r="F110" s="328" t="s">
        <v>952</v>
      </c>
      <c r="G110" s="149" t="s">
        <v>12831</v>
      </c>
      <c r="H110" s="149" t="s">
        <v>953</v>
      </c>
      <c r="I110" s="149" t="s">
        <v>954</v>
      </c>
      <c r="J110" s="149" t="s">
        <v>955</v>
      </c>
      <c r="K110" s="149" t="s">
        <v>956</v>
      </c>
      <c r="L110" s="149" t="s">
        <v>957</v>
      </c>
      <c r="M110" s="149" t="s">
        <v>12352</v>
      </c>
    </row>
    <row r="111" spans="1:13" ht="55.2">
      <c r="A111" s="149" t="str">
        <f t="shared" si="3"/>
        <v>DeclarationB4</v>
      </c>
      <c r="B111" s="149" t="s">
        <v>557</v>
      </c>
      <c r="C111" s="149" t="s">
        <v>531</v>
      </c>
      <c r="D111" s="149" t="s">
        <v>12974</v>
      </c>
      <c r="E111" s="312" t="s">
        <v>13432</v>
      </c>
      <c r="F111" s="328" t="s">
        <v>12659</v>
      </c>
      <c r="G111" s="149" t="s">
        <v>12832</v>
      </c>
      <c r="H111" s="149" t="s">
        <v>280</v>
      </c>
      <c r="I111" s="149" t="s">
        <v>108</v>
      </c>
      <c r="J111" s="149" t="s">
        <v>786</v>
      </c>
      <c r="K111" s="151" t="s">
        <v>234</v>
      </c>
      <c r="L111" s="173" t="s">
        <v>341</v>
      </c>
      <c r="M111" s="149" t="s">
        <v>12353</v>
      </c>
    </row>
    <row r="112" spans="1:13" ht="57.6">
      <c r="A112" s="149" t="str">
        <f t="shared" si="3"/>
        <v>DeclarationB6</v>
      </c>
      <c r="B112" s="149" t="s">
        <v>557</v>
      </c>
      <c r="C112" s="149" t="s">
        <v>533</v>
      </c>
      <c r="D112" s="149" t="s">
        <v>11356</v>
      </c>
      <c r="E112" s="318" t="s">
        <v>13433</v>
      </c>
      <c r="F112" s="275" t="s">
        <v>12660</v>
      </c>
      <c r="G112" s="149" t="s">
        <v>12833</v>
      </c>
      <c r="H112" s="261" t="s">
        <v>12354</v>
      </c>
      <c r="I112" s="262" t="s">
        <v>12355</v>
      </c>
      <c r="J112" s="262" t="s">
        <v>12356</v>
      </c>
      <c r="K112" s="262" t="s">
        <v>12357</v>
      </c>
      <c r="L112" s="262" t="s">
        <v>12358</v>
      </c>
      <c r="M112" s="262" t="s">
        <v>12359</v>
      </c>
    </row>
    <row r="113" spans="1:13" ht="82.8">
      <c r="A113" s="149" t="str">
        <f t="shared" si="3"/>
        <v>DeclarationB7</v>
      </c>
      <c r="B113" s="149" t="s">
        <v>557</v>
      </c>
      <c r="C113" s="149" t="s">
        <v>534</v>
      </c>
      <c r="D113" s="149" t="s">
        <v>576</v>
      </c>
      <c r="E113" s="312" t="s">
        <v>11926</v>
      </c>
      <c r="F113" s="328" t="s">
        <v>503</v>
      </c>
      <c r="G113" s="149" t="s">
        <v>12834</v>
      </c>
      <c r="H113" s="149" t="s">
        <v>281</v>
      </c>
      <c r="I113" s="149" t="s">
        <v>109</v>
      </c>
      <c r="J113" s="149" t="s">
        <v>709</v>
      </c>
      <c r="K113" s="151" t="s">
        <v>235</v>
      </c>
      <c r="L113" s="173" t="s">
        <v>342</v>
      </c>
      <c r="M113" s="149" t="s">
        <v>12360</v>
      </c>
    </row>
    <row r="114" spans="1:13" ht="15.6">
      <c r="A114" s="149" t="str">
        <f t="shared" si="3"/>
        <v>DeclarationB8</v>
      </c>
      <c r="B114" s="149" t="s">
        <v>557</v>
      </c>
      <c r="C114" s="149" t="s">
        <v>535</v>
      </c>
      <c r="D114" s="149" t="s">
        <v>469</v>
      </c>
      <c r="E114" s="312" t="s">
        <v>13434</v>
      </c>
      <c r="F114" s="328" t="s">
        <v>604</v>
      </c>
      <c r="G114" s="149" t="s">
        <v>12835</v>
      </c>
      <c r="H114" s="149" t="s">
        <v>485</v>
      </c>
      <c r="I114" s="149" t="s">
        <v>110</v>
      </c>
      <c r="J114" s="149" t="s">
        <v>486</v>
      </c>
      <c r="K114" s="151" t="s">
        <v>236</v>
      </c>
      <c r="L114" s="173" t="s">
        <v>343</v>
      </c>
      <c r="M114" s="149" t="s">
        <v>12361</v>
      </c>
    </row>
    <row r="115" spans="1:13" ht="15.6">
      <c r="A115" s="149" t="str">
        <f t="shared" si="3"/>
        <v>DeclarationB9</v>
      </c>
      <c r="B115" s="149" t="s">
        <v>557</v>
      </c>
      <c r="C115" s="149" t="s">
        <v>536</v>
      </c>
      <c r="D115" s="149" t="s">
        <v>384</v>
      </c>
      <c r="E115" s="312" t="s">
        <v>13435</v>
      </c>
      <c r="F115" s="328" t="s">
        <v>261</v>
      </c>
      <c r="G115" s="149" t="s">
        <v>12836</v>
      </c>
      <c r="H115" s="149" t="s">
        <v>487</v>
      </c>
      <c r="I115" s="149" t="s">
        <v>111</v>
      </c>
      <c r="J115" s="149" t="s">
        <v>1189</v>
      </c>
      <c r="K115" s="151" t="s">
        <v>237</v>
      </c>
      <c r="L115" s="173" t="s">
        <v>344</v>
      </c>
      <c r="M115" s="149" t="s">
        <v>12362</v>
      </c>
    </row>
    <row r="116" spans="1:13">
      <c r="A116" s="149" t="str">
        <f t="shared" si="3"/>
        <v>DeclarationB10</v>
      </c>
      <c r="B116" s="149" t="s">
        <v>557</v>
      </c>
      <c r="C116" s="149" t="s">
        <v>395</v>
      </c>
      <c r="D116" s="149" t="s">
        <v>393</v>
      </c>
      <c r="E116" s="312" t="s">
        <v>12363</v>
      </c>
      <c r="F116" s="328" t="s">
        <v>262</v>
      </c>
      <c r="G116" s="149" t="s">
        <v>12837</v>
      </c>
      <c r="H116" s="149" t="s">
        <v>396</v>
      </c>
      <c r="I116" s="149" t="s">
        <v>112</v>
      </c>
      <c r="J116" s="149" t="s">
        <v>1190</v>
      </c>
      <c r="K116" s="151" t="s">
        <v>238</v>
      </c>
      <c r="L116" s="173" t="s">
        <v>398</v>
      </c>
      <c r="M116" s="149" t="s">
        <v>12364</v>
      </c>
    </row>
    <row r="117" spans="1:13">
      <c r="A117" s="149" t="str">
        <f>B117&amp;C117</f>
        <v>DeclarationB10A</v>
      </c>
      <c r="B117" s="149" t="s">
        <v>557</v>
      </c>
      <c r="C117" s="149" t="s">
        <v>807</v>
      </c>
      <c r="D117" s="149" t="s">
        <v>393</v>
      </c>
      <c r="E117" s="312" t="s">
        <v>12363</v>
      </c>
      <c r="F117" s="328" t="s">
        <v>262</v>
      </c>
      <c r="G117" s="149" t="s">
        <v>12837</v>
      </c>
      <c r="H117" s="149" t="s">
        <v>396</v>
      </c>
      <c r="I117" s="149" t="s">
        <v>112</v>
      </c>
      <c r="J117" s="149" t="s">
        <v>1190</v>
      </c>
      <c r="K117" s="151" t="s">
        <v>238</v>
      </c>
      <c r="L117" s="173" t="s">
        <v>398</v>
      </c>
      <c r="M117" s="149" t="s">
        <v>12364</v>
      </c>
    </row>
    <row r="118" spans="1:13">
      <c r="A118" s="149" t="str">
        <f>B118&amp;C118</f>
        <v>DeclarationB10C</v>
      </c>
      <c r="B118" s="149" t="s">
        <v>557</v>
      </c>
      <c r="C118" s="149" t="s">
        <v>808</v>
      </c>
      <c r="D118" s="149" t="s">
        <v>394</v>
      </c>
      <c r="E118" s="312" t="s">
        <v>13436</v>
      </c>
      <c r="F118" s="328" t="s">
        <v>263</v>
      </c>
      <c r="G118" s="149" t="s">
        <v>12838</v>
      </c>
      <c r="H118" s="149" t="s">
        <v>397</v>
      </c>
      <c r="I118" s="149" t="s">
        <v>113</v>
      </c>
      <c r="J118" s="149" t="s">
        <v>1191</v>
      </c>
      <c r="K118" s="151" t="s">
        <v>239</v>
      </c>
      <c r="L118" s="173" t="s">
        <v>399</v>
      </c>
      <c r="M118" s="149" t="s">
        <v>12365</v>
      </c>
    </row>
    <row r="119" spans="1:13" ht="41.4">
      <c r="A119" s="149" t="str">
        <f>B119&amp;C119</f>
        <v>DeclarationB10B</v>
      </c>
      <c r="B119" s="149" t="s">
        <v>557</v>
      </c>
      <c r="C119" s="149" t="s">
        <v>11675</v>
      </c>
      <c r="D119" s="149" t="s">
        <v>11676</v>
      </c>
      <c r="E119" s="312" t="s">
        <v>11677</v>
      </c>
      <c r="F119" s="328" t="s">
        <v>11678</v>
      </c>
      <c r="G119" s="149" t="s">
        <v>12839</v>
      </c>
      <c r="H119" s="149" t="s">
        <v>11679</v>
      </c>
      <c r="I119" s="149" t="s">
        <v>11680</v>
      </c>
      <c r="J119" s="149" t="s">
        <v>11681</v>
      </c>
      <c r="K119" s="151" t="s">
        <v>11682</v>
      </c>
      <c r="L119" s="173" t="s">
        <v>11683</v>
      </c>
      <c r="M119" s="149" t="s">
        <v>12366</v>
      </c>
    </row>
    <row r="120" spans="1:13" ht="41.4">
      <c r="A120" s="149" t="str">
        <f>B120&amp;C120</f>
        <v>DeclarationD11</v>
      </c>
      <c r="B120" s="149" t="s">
        <v>557</v>
      </c>
      <c r="C120" s="149" t="s">
        <v>11684</v>
      </c>
      <c r="D120" s="149" t="s">
        <v>11685</v>
      </c>
      <c r="E120" s="312" t="s">
        <v>11686</v>
      </c>
      <c r="F120" s="328" t="s">
        <v>12661</v>
      </c>
      <c r="G120" s="149" t="s">
        <v>12840</v>
      </c>
      <c r="H120" s="149" t="s">
        <v>11687</v>
      </c>
      <c r="I120" s="149" t="s">
        <v>11688</v>
      </c>
      <c r="J120" s="149" t="s">
        <v>11689</v>
      </c>
      <c r="K120" s="149" t="s">
        <v>11690</v>
      </c>
      <c r="L120" s="149" t="s">
        <v>11691</v>
      </c>
      <c r="M120" s="149" t="s">
        <v>12367</v>
      </c>
    </row>
    <row r="121" spans="1:13" ht="41.4">
      <c r="A121" s="149" t="str">
        <f t="shared" si="3"/>
        <v>DeclarationB12</v>
      </c>
      <c r="B121" s="149" t="s">
        <v>557</v>
      </c>
      <c r="C121" s="149" t="s">
        <v>537</v>
      </c>
      <c r="D121" s="149" t="s">
        <v>357</v>
      </c>
      <c r="E121" s="312" t="s">
        <v>314</v>
      </c>
      <c r="F121" s="328" t="s">
        <v>605</v>
      </c>
      <c r="G121" s="149" t="s">
        <v>12841</v>
      </c>
      <c r="H121" s="149" t="s">
        <v>282</v>
      </c>
      <c r="I121" s="149" t="s">
        <v>114</v>
      </c>
      <c r="J121" s="149" t="s">
        <v>1192</v>
      </c>
      <c r="K121" s="151" t="s">
        <v>240</v>
      </c>
      <c r="L121" s="173" t="s">
        <v>345</v>
      </c>
      <c r="M121" s="149" t="s">
        <v>12368</v>
      </c>
    </row>
    <row r="122" spans="1:13" ht="27.6">
      <c r="A122" s="149" t="str">
        <f t="shared" si="3"/>
        <v>DeclarationB13</v>
      </c>
      <c r="B122" s="149" t="s">
        <v>557</v>
      </c>
      <c r="C122" s="149" t="s">
        <v>538</v>
      </c>
      <c r="D122" s="149" t="s">
        <v>358</v>
      </c>
      <c r="E122" s="312" t="s">
        <v>315</v>
      </c>
      <c r="F122" s="328" t="s">
        <v>264</v>
      </c>
      <c r="G122" s="149" t="s">
        <v>12842</v>
      </c>
      <c r="H122" s="149" t="s">
        <v>283</v>
      </c>
      <c r="I122" s="149" t="s">
        <v>115</v>
      </c>
      <c r="J122" s="149" t="s">
        <v>1193</v>
      </c>
      <c r="K122" s="151" t="s">
        <v>241</v>
      </c>
      <c r="L122" s="173" t="s">
        <v>10</v>
      </c>
      <c r="M122" s="149" t="s">
        <v>12369</v>
      </c>
    </row>
    <row r="123" spans="1:13">
      <c r="A123" s="149" t="str">
        <f t="shared" si="3"/>
        <v>DeclarationB14</v>
      </c>
      <c r="B123" s="149" t="s">
        <v>557</v>
      </c>
      <c r="C123" s="149" t="s">
        <v>539</v>
      </c>
      <c r="D123" s="149" t="s">
        <v>466</v>
      </c>
      <c r="E123" s="312" t="s">
        <v>316</v>
      </c>
      <c r="F123" s="328" t="s">
        <v>606</v>
      </c>
      <c r="G123" s="149" t="s">
        <v>12843</v>
      </c>
      <c r="H123" s="149" t="s">
        <v>488</v>
      </c>
      <c r="I123" s="149" t="s">
        <v>116</v>
      </c>
      <c r="J123" s="149" t="s">
        <v>488</v>
      </c>
      <c r="K123" s="151" t="s">
        <v>242</v>
      </c>
      <c r="L123" s="173" t="s">
        <v>346</v>
      </c>
      <c r="M123" s="149" t="s">
        <v>12370</v>
      </c>
    </row>
    <row r="124" spans="1:13">
      <c r="A124" s="149" t="str">
        <f t="shared" si="3"/>
        <v>DeclarationB15</v>
      </c>
      <c r="B124" s="149" t="s">
        <v>557</v>
      </c>
      <c r="C124" s="149" t="s">
        <v>540</v>
      </c>
      <c r="D124" s="149" t="s">
        <v>359</v>
      </c>
      <c r="E124" s="312" t="s">
        <v>13437</v>
      </c>
      <c r="F124" s="328" t="s">
        <v>265</v>
      </c>
      <c r="G124" s="149" t="s">
        <v>12844</v>
      </c>
      <c r="H124" s="149" t="s">
        <v>284</v>
      </c>
      <c r="I124" s="149" t="s">
        <v>117</v>
      </c>
      <c r="J124" s="149" t="s">
        <v>1194</v>
      </c>
      <c r="K124" s="151" t="s">
        <v>243</v>
      </c>
      <c r="L124" s="173" t="s">
        <v>75</v>
      </c>
      <c r="M124" s="149" t="s">
        <v>12371</v>
      </c>
    </row>
    <row r="125" spans="1:13">
      <c r="A125" s="149" t="str">
        <f t="shared" si="3"/>
        <v>DeclarationB16</v>
      </c>
      <c r="B125" s="149" t="s">
        <v>557</v>
      </c>
      <c r="C125" s="149" t="s">
        <v>541</v>
      </c>
      <c r="D125" s="149" t="s">
        <v>360</v>
      </c>
      <c r="E125" s="312" t="s">
        <v>13438</v>
      </c>
      <c r="F125" s="328" t="s">
        <v>266</v>
      </c>
      <c r="G125" s="149" t="s">
        <v>12845</v>
      </c>
      <c r="H125" s="149" t="s">
        <v>285</v>
      </c>
      <c r="I125" s="149" t="s">
        <v>118</v>
      </c>
      <c r="J125" s="149" t="s">
        <v>1195</v>
      </c>
      <c r="K125" s="151" t="s">
        <v>244</v>
      </c>
      <c r="L125" s="173" t="s">
        <v>76</v>
      </c>
      <c r="M125" s="149" t="s">
        <v>12372</v>
      </c>
    </row>
    <row r="126" spans="1:13">
      <c r="A126" s="149" t="str">
        <f t="shared" si="3"/>
        <v>DeclarationB17</v>
      </c>
      <c r="B126" s="149" t="s">
        <v>557</v>
      </c>
      <c r="C126" s="149" t="s">
        <v>542</v>
      </c>
      <c r="D126" s="149" t="s">
        <v>361</v>
      </c>
      <c r="E126" s="312" t="s">
        <v>13439</v>
      </c>
      <c r="F126" s="328" t="s">
        <v>267</v>
      </c>
      <c r="G126" s="149" t="s">
        <v>12846</v>
      </c>
      <c r="H126" s="149" t="s">
        <v>286</v>
      </c>
      <c r="I126" s="149" t="s">
        <v>119</v>
      </c>
      <c r="J126" s="149" t="s">
        <v>1196</v>
      </c>
      <c r="K126" s="151" t="s">
        <v>245</v>
      </c>
      <c r="L126" s="173" t="s">
        <v>77</v>
      </c>
      <c r="M126" s="149" t="s">
        <v>12373</v>
      </c>
    </row>
    <row r="127" spans="1:13" ht="27.6">
      <c r="A127" s="149" t="str">
        <f t="shared" si="3"/>
        <v>DeclarationB18</v>
      </c>
      <c r="B127" s="149" t="s">
        <v>557</v>
      </c>
      <c r="C127" s="149" t="s">
        <v>543</v>
      </c>
      <c r="D127" s="149" t="s">
        <v>386</v>
      </c>
      <c r="E127" s="312" t="s">
        <v>13440</v>
      </c>
      <c r="F127" s="328" t="s">
        <v>565</v>
      </c>
      <c r="G127" s="149" t="s">
        <v>12847</v>
      </c>
      <c r="H127" s="149" t="s">
        <v>55</v>
      </c>
      <c r="I127" s="149" t="s">
        <v>120</v>
      </c>
      <c r="J127" s="149" t="s">
        <v>803</v>
      </c>
      <c r="K127" s="151" t="s">
        <v>246</v>
      </c>
      <c r="L127" s="173" t="s">
        <v>78</v>
      </c>
      <c r="M127" s="149" t="s">
        <v>12374</v>
      </c>
    </row>
    <row r="128" spans="1:13" ht="27.6">
      <c r="A128" s="149" t="str">
        <f t="shared" si="3"/>
        <v>DeclarationB19</v>
      </c>
      <c r="B128" s="149" t="s">
        <v>557</v>
      </c>
      <c r="C128" s="149" t="s">
        <v>544</v>
      </c>
      <c r="D128" s="149" t="s">
        <v>387</v>
      </c>
      <c r="E128" s="312" t="s">
        <v>11916</v>
      </c>
      <c r="F128" s="328" t="s">
        <v>566</v>
      </c>
      <c r="G128" s="149" t="s">
        <v>12848</v>
      </c>
      <c r="H128" s="149" t="s">
        <v>433</v>
      </c>
      <c r="I128" s="149" t="s">
        <v>121</v>
      </c>
      <c r="J128" s="149" t="s">
        <v>1197</v>
      </c>
      <c r="K128" s="151" t="s">
        <v>247</v>
      </c>
      <c r="L128" s="173" t="s">
        <v>79</v>
      </c>
      <c r="M128" s="149" t="s">
        <v>12375</v>
      </c>
    </row>
    <row r="129" spans="1:13" ht="27.6">
      <c r="A129" s="149" t="str">
        <f t="shared" si="3"/>
        <v>DeclarationB20</v>
      </c>
      <c r="B129" s="149" t="s">
        <v>557</v>
      </c>
      <c r="C129" s="149" t="s">
        <v>545</v>
      </c>
      <c r="D129" s="149" t="s">
        <v>388</v>
      </c>
      <c r="E129" s="312" t="s">
        <v>13441</v>
      </c>
      <c r="F129" s="328" t="s">
        <v>567</v>
      </c>
      <c r="G129" s="149" t="s">
        <v>12849</v>
      </c>
      <c r="H129" s="149" t="s">
        <v>287</v>
      </c>
      <c r="I129" s="149" t="s">
        <v>122</v>
      </c>
      <c r="J129" s="149" t="s">
        <v>1198</v>
      </c>
      <c r="K129" s="151" t="s">
        <v>248</v>
      </c>
      <c r="L129" s="173" t="s">
        <v>80</v>
      </c>
      <c r="M129" s="149" t="s">
        <v>12376</v>
      </c>
    </row>
    <row r="130" spans="1:13" ht="27.6">
      <c r="A130" s="149" t="str">
        <f t="shared" si="3"/>
        <v>DeclarationB21</v>
      </c>
      <c r="B130" s="149" t="s">
        <v>557</v>
      </c>
      <c r="C130" s="149" t="s">
        <v>546</v>
      </c>
      <c r="D130" s="149" t="s">
        <v>389</v>
      </c>
      <c r="E130" s="312" t="s">
        <v>13442</v>
      </c>
      <c r="F130" s="328" t="s">
        <v>268</v>
      </c>
      <c r="G130" s="149" t="s">
        <v>12850</v>
      </c>
      <c r="H130" s="149" t="s">
        <v>288</v>
      </c>
      <c r="I130" s="149" t="s">
        <v>123</v>
      </c>
      <c r="J130" s="149" t="s">
        <v>1199</v>
      </c>
      <c r="K130" s="151" t="s">
        <v>249</v>
      </c>
      <c r="L130" s="173" t="s">
        <v>81</v>
      </c>
      <c r="M130" s="149" t="s">
        <v>12377</v>
      </c>
    </row>
    <row r="131" spans="1:13">
      <c r="A131" s="149" t="str">
        <f t="shared" si="3"/>
        <v>DeclarationB22</v>
      </c>
      <c r="B131" s="149" t="s">
        <v>557</v>
      </c>
      <c r="C131" s="149" t="s">
        <v>547</v>
      </c>
      <c r="D131" s="149" t="s">
        <v>362</v>
      </c>
      <c r="E131" s="312" t="s">
        <v>13443</v>
      </c>
      <c r="F131" s="328" t="s">
        <v>607</v>
      </c>
      <c r="G131" s="149" t="s">
        <v>12851</v>
      </c>
      <c r="H131" s="149" t="s">
        <v>289</v>
      </c>
      <c r="I131" s="149" t="s">
        <v>124</v>
      </c>
      <c r="J131" s="149" t="s">
        <v>804</v>
      </c>
      <c r="K131" s="151" t="s">
        <v>250</v>
      </c>
      <c r="L131" s="173" t="s">
        <v>82</v>
      </c>
      <c r="M131" s="149" t="s">
        <v>12378</v>
      </c>
    </row>
    <row r="132" spans="1:13" ht="41.4">
      <c r="A132" s="149" t="str">
        <f t="shared" si="3"/>
        <v>DeclarationB24</v>
      </c>
      <c r="B132" s="149" t="s">
        <v>557</v>
      </c>
      <c r="C132" s="149" t="s">
        <v>562</v>
      </c>
      <c r="D132" s="149" t="s">
        <v>11662</v>
      </c>
      <c r="E132" s="312" t="s">
        <v>13444</v>
      </c>
      <c r="F132" s="328" t="s">
        <v>12662</v>
      </c>
      <c r="G132" s="149" t="s">
        <v>12852</v>
      </c>
      <c r="H132" s="149" t="s">
        <v>290</v>
      </c>
      <c r="I132" s="149" t="s">
        <v>125</v>
      </c>
      <c r="J132" s="149" t="s">
        <v>1200</v>
      </c>
      <c r="K132" s="151" t="s">
        <v>251</v>
      </c>
      <c r="L132" s="173" t="s">
        <v>347</v>
      </c>
      <c r="M132" s="149" t="s">
        <v>12379</v>
      </c>
    </row>
    <row r="133" spans="1:13" ht="69">
      <c r="A133" s="149" t="str">
        <f>B133&amp;C133</f>
        <v>DeclarationB25</v>
      </c>
      <c r="B133" s="149" t="s">
        <v>557</v>
      </c>
      <c r="C133" s="149" t="s">
        <v>371</v>
      </c>
      <c r="D133" s="149" t="s">
        <v>13937</v>
      </c>
      <c r="E133" s="344" t="s">
        <v>13938</v>
      </c>
      <c r="F133" s="275" t="s">
        <v>13939</v>
      </c>
      <c r="G133" s="342" t="s">
        <v>13940</v>
      </c>
      <c r="H133" s="149" t="s">
        <v>13607</v>
      </c>
      <c r="I133" s="149" t="s">
        <v>13633</v>
      </c>
      <c r="J133" s="149" t="s">
        <v>13714</v>
      </c>
      <c r="K133" s="149" t="s">
        <v>13767</v>
      </c>
      <c r="L133" s="149" t="s">
        <v>13822</v>
      </c>
      <c r="M133" s="149" t="s">
        <v>13877</v>
      </c>
    </row>
    <row r="134" spans="1:13" ht="96.6">
      <c r="A134" s="149" t="str">
        <f t="shared" si="3"/>
        <v>DeclarationB31</v>
      </c>
      <c r="B134" s="149" t="s">
        <v>557</v>
      </c>
      <c r="C134" s="149" t="s">
        <v>11699</v>
      </c>
      <c r="D134" s="149" t="s">
        <v>13944</v>
      </c>
      <c r="E134" s="344" t="s">
        <v>13945</v>
      </c>
      <c r="F134" s="347" t="s">
        <v>13956</v>
      </c>
      <c r="G134" s="342" t="s">
        <v>13946</v>
      </c>
      <c r="H134" s="149" t="s">
        <v>13608</v>
      </c>
      <c r="I134" s="149" t="s">
        <v>13634</v>
      </c>
      <c r="J134" s="149" t="s">
        <v>13715</v>
      </c>
      <c r="K134" s="149" t="s">
        <v>13768</v>
      </c>
      <c r="L134" s="149" t="s">
        <v>13823</v>
      </c>
      <c r="M134" s="149" t="s">
        <v>13878</v>
      </c>
    </row>
    <row r="135" spans="1:13" ht="55.2">
      <c r="A135" s="149" t="str">
        <f t="shared" si="3"/>
        <v>DeclarationB37</v>
      </c>
      <c r="B135" s="149" t="s">
        <v>557</v>
      </c>
      <c r="C135" s="149" t="s">
        <v>372</v>
      </c>
      <c r="D135" s="149" t="s">
        <v>13936</v>
      </c>
      <c r="E135" s="344" t="s">
        <v>13941</v>
      </c>
      <c r="F135" s="328" t="s">
        <v>13942</v>
      </c>
      <c r="G135" s="342" t="s">
        <v>13943</v>
      </c>
      <c r="H135" s="149" t="s">
        <v>13609</v>
      </c>
      <c r="I135" s="149" t="s">
        <v>13635</v>
      </c>
      <c r="J135" s="149" t="s">
        <v>13716</v>
      </c>
      <c r="K135" s="149" t="s">
        <v>13769</v>
      </c>
      <c r="L135" s="149" t="s">
        <v>13824</v>
      </c>
      <c r="M135" s="149" t="s">
        <v>13879</v>
      </c>
    </row>
    <row r="136" spans="1:13" ht="69">
      <c r="A136" s="149" t="str">
        <f t="shared" si="3"/>
        <v>DeclarationB43</v>
      </c>
      <c r="B136" s="149" t="s">
        <v>557</v>
      </c>
      <c r="C136" s="149" t="s">
        <v>373</v>
      </c>
      <c r="D136" s="149" t="s">
        <v>13932</v>
      </c>
      <c r="E136" s="344" t="s">
        <v>13933</v>
      </c>
      <c r="F136" s="275" t="s">
        <v>13934</v>
      </c>
      <c r="G136" s="342" t="s">
        <v>13935</v>
      </c>
      <c r="H136" s="149" t="s">
        <v>13610</v>
      </c>
      <c r="I136" s="149" t="s">
        <v>13636</v>
      </c>
      <c r="J136" s="149" t="s">
        <v>13717</v>
      </c>
      <c r="K136" s="149" t="s">
        <v>13770</v>
      </c>
      <c r="L136" s="149" t="s">
        <v>13825</v>
      </c>
      <c r="M136" s="149" t="s">
        <v>13880</v>
      </c>
    </row>
    <row r="137" spans="1:13" ht="69">
      <c r="A137" s="149" t="str">
        <f t="shared" si="3"/>
        <v>DeclarationB49</v>
      </c>
      <c r="B137" s="149" t="s">
        <v>557</v>
      </c>
      <c r="C137" s="149" t="s">
        <v>374</v>
      </c>
      <c r="D137" s="149" t="s">
        <v>13928</v>
      </c>
      <c r="E137" s="344" t="s">
        <v>13929</v>
      </c>
      <c r="F137" s="328" t="s">
        <v>13930</v>
      </c>
      <c r="G137" s="342" t="s">
        <v>13931</v>
      </c>
      <c r="H137" s="149" t="s">
        <v>13611</v>
      </c>
      <c r="I137" s="149" t="s">
        <v>13637</v>
      </c>
      <c r="J137" s="149" t="s">
        <v>13718</v>
      </c>
      <c r="K137" s="149" t="s">
        <v>13771</v>
      </c>
      <c r="L137" s="149" t="s">
        <v>13826</v>
      </c>
      <c r="M137" s="149" t="s">
        <v>13881</v>
      </c>
    </row>
    <row r="138" spans="1:13" ht="82.8">
      <c r="A138" s="149" t="str">
        <f t="shared" si="3"/>
        <v>DeclarationB55</v>
      </c>
      <c r="B138" s="149" t="s">
        <v>557</v>
      </c>
      <c r="C138" s="149" t="s">
        <v>375</v>
      </c>
      <c r="D138" s="149" t="s">
        <v>13924</v>
      </c>
      <c r="E138" s="344" t="s">
        <v>13925</v>
      </c>
      <c r="F138" s="328" t="s">
        <v>13926</v>
      </c>
      <c r="G138" s="342" t="s">
        <v>13927</v>
      </c>
      <c r="H138" s="149" t="s">
        <v>13612</v>
      </c>
      <c r="I138" s="149" t="s">
        <v>13638</v>
      </c>
      <c r="J138" s="149" t="s">
        <v>13719</v>
      </c>
      <c r="K138" s="149" t="s">
        <v>13772</v>
      </c>
      <c r="L138" s="149" t="s">
        <v>13827</v>
      </c>
      <c r="M138" s="149" t="s">
        <v>13882</v>
      </c>
    </row>
    <row r="139" spans="1:13" ht="27.6">
      <c r="A139" s="149" t="str">
        <f t="shared" si="3"/>
        <v>DeclarationB61</v>
      </c>
      <c r="B139" s="149" t="s">
        <v>557</v>
      </c>
      <c r="C139" s="149" t="s">
        <v>568</v>
      </c>
      <c r="D139" s="149" t="s">
        <v>577</v>
      </c>
      <c r="E139" s="312" t="s">
        <v>12380</v>
      </c>
      <c r="F139" s="328" t="s">
        <v>504</v>
      </c>
      <c r="G139" s="149" t="s">
        <v>12853</v>
      </c>
      <c r="H139" s="149" t="s">
        <v>702</v>
      </c>
      <c r="I139" s="149" t="s">
        <v>126</v>
      </c>
      <c r="J139" s="149" t="s">
        <v>710</v>
      </c>
      <c r="K139" s="151" t="s">
        <v>163</v>
      </c>
      <c r="L139" s="173" t="s">
        <v>429</v>
      </c>
      <c r="M139" s="149" t="s">
        <v>12381</v>
      </c>
    </row>
    <row r="140" spans="1:13" ht="28.8">
      <c r="A140" s="149" t="str">
        <f t="shared" si="3"/>
        <v>DeclarationB63</v>
      </c>
      <c r="B140" s="149" t="s">
        <v>557</v>
      </c>
      <c r="C140" s="149" t="s">
        <v>935</v>
      </c>
      <c r="D140" s="149" t="s">
        <v>13923</v>
      </c>
      <c r="E140" s="312" t="s">
        <v>13445</v>
      </c>
      <c r="F140" s="275" t="s">
        <v>12663</v>
      </c>
      <c r="G140" s="149" t="s">
        <v>12854</v>
      </c>
      <c r="H140" s="261" t="s">
        <v>11393</v>
      </c>
      <c r="I140" s="261" t="s">
        <v>11394</v>
      </c>
      <c r="J140" s="261" t="s">
        <v>11395</v>
      </c>
      <c r="K140" s="261" t="s">
        <v>11396</v>
      </c>
      <c r="L140" s="261" t="s">
        <v>11397</v>
      </c>
      <c r="M140" s="261" t="s">
        <v>11398</v>
      </c>
    </row>
    <row r="141" spans="1:13" ht="96.6">
      <c r="A141" s="149" t="str">
        <f t="shared" si="3"/>
        <v>DeclarationB65</v>
      </c>
      <c r="B141" s="149" t="s">
        <v>557</v>
      </c>
      <c r="C141" s="149" t="s">
        <v>937</v>
      </c>
      <c r="D141" s="279" t="s">
        <v>13920</v>
      </c>
      <c r="E141" s="346" t="s">
        <v>13921</v>
      </c>
      <c r="F141" s="347" t="s">
        <v>13957</v>
      </c>
      <c r="G141" s="279" t="s">
        <v>13922</v>
      </c>
      <c r="H141" s="279" t="s">
        <v>13613</v>
      </c>
      <c r="I141" s="279" t="s">
        <v>13625</v>
      </c>
      <c r="J141" s="279" t="s">
        <v>13720</v>
      </c>
      <c r="K141" s="279" t="s">
        <v>13773</v>
      </c>
      <c r="L141" s="279" t="s">
        <v>13828</v>
      </c>
      <c r="M141" s="279" t="s">
        <v>13883</v>
      </c>
    </row>
    <row r="142" spans="1:13" ht="82.8">
      <c r="A142" s="149" t="str">
        <f t="shared" ref="A142:A172" si="5">B142&amp;C142</f>
        <v>DeclarationB67</v>
      </c>
      <c r="B142" s="149" t="s">
        <v>557</v>
      </c>
      <c r="C142" s="149" t="s">
        <v>713</v>
      </c>
      <c r="D142" s="149" t="s">
        <v>13914</v>
      </c>
      <c r="E142" s="344" t="s">
        <v>13915</v>
      </c>
      <c r="F142" s="347" t="s">
        <v>13958</v>
      </c>
      <c r="G142" s="342" t="s">
        <v>13916</v>
      </c>
      <c r="H142" s="149" t="s">
        <v>13614</v>
      </c>
      <c r="I142" s="149" t="s">
        <v>13626</v>
      </c>
      <c r="J142" s="149" t="s">
        <v>13721</v>
      </c>
      <c r="K142" s="149" t="s">
        <v>13774</v>
      </c>
      <c r="L142" s="149" t="s">
        <v>13829</v>
      </c>
      <c r="M142" s="149" t="s">
        <v>13884</v>
      </c>
    </row>
    <row r="143" spans="1:13" ht="96.6">
      <c r="A143" s="149" t="str">
        <f t="shared" si="5"/>
        <v>DeclarationB69</v>
      </c>
      <c r="B143" s="149" t="s">
        <v>557</v>
      </c>
      <c r="C143" s="149" t="s">
        <v>721</v>
      </c>
      <c r="D143" s="149" t="s">
        <v>13917</v>
      </c>
      <c r="E143" s="344" t="s">
        <v>13918</v>
      </c>
      <c r="F143" s="351" t="s">
        <v>13959</v>
      </c>
      <c r="G143" s="342" t="s">
        <v>13919</v>
      </c>
      <c r="H143" s="149" t="s">
        <v>13615</v>
      </c>
      <c r="I143" s="149" t="s">
        <v>13627</v>
      </c>
      <c r="J143" s="149" t="s">
        <v>13722</v>
      </c>
      <c r="K143" s="149" t="s">
        <v>13775</v>
      </c>
      <c r="L143" s="149" t="s">
        <v>13830</v>
      </c>
      <c r="M143" s="149" t="s">
        <v>13885</v>
      </c>
    </row>
    <row r="144" spans="1:13" ht="110.4">
      <c r="A144" s="149" t="str">
        <f t="shared" si="5"/>
        <v>DeclarationB71</v>
      </c>
      <c r="B144" s="149" t="s">
        <v>557</v>
      </c>
      <c r="C144" s="149" t="s">
        <v>722</v>
      </c>
      <c r="D144" s="149" t="s">
        <v>13910</v>
      </c>
      <c r="E144" s="344" t="s">
        <v>13911</v>
      </c>
      <c r="F144" s="329" t="s">
        <v>13912</v>
      </c>
      <c r="G144" s="342" t="s">
        <v>13913</v>
      </c>
      <c r="H144" s="149" t="s">
        <v>13616</v>
      </c>
      <c r="I144" s="149" t="s">
        <v>13628</v>
      </c>
      <c r="J144" s="149" t="s">
        <v>13723</v>
      </c>
      <c r="K144" s="149" t="s">
        <v>13776</v>
      </c>
      <c r="L144" s="149" t="s">
        <v>13831</v>
      </c>
      <c r="M144" s="149" t="s">
        <v>13886</v>
      </c>
    </row>
    <row r="145" spans="1:13" ht="124.2">
      <c r="A145" s="149" t="str">
        <f t="shared" si="5"/>
        <v>DeclarationB73</v>
      </c>
      <c r="B145" s="149" t="s">
        <v>557</v>
      </c>
      <c r="C145" s="149" t="s">
        <v>723</v>
      </c>
      <c r="D145" s="149" t="s">
        <v>13903</v>
      </c>
      <c r="E145" s="344" t="s">
        <v>13904</v>
      </c>
      <c r="F145" s="351" t="s">
        <v>13960</v>
      </c>
      <c r="G145" s="342" t="s">
        <v>13905</v>
      </c>
      <c r="H145" s="149" t="s">
        <v>13617</v>
      </c>
      <c r="I145" s="149" t="s">
        <v>13629</v>
      </c>
      <c r="J145" s="149" t="s">
        <v>13724</v>
      </c>
      <c r="K145" s="149" t="s">
        <v>13777</v>
      </c>
      <c r="L145" s="149" t="s">
        <v>13832</v>
      </c>
      <c r="M145" s="149" t="s">
        <v>13887</v>
      </c>
    </row>
    <row r="146" spans="1:13" ht="69">
      <c r="A146" s="149" t="str">
        <f t="shared" si="5"/>
        <v>DeclarationB75</v>
      </c>
      <c r="B146" s="149" t="s">
        <v>557</v>
      </c>
      <c r="C146" s="149" t="s">
        <v>724</v>
      </c>
      <c r="D146" s="149" t="s">
        <v>13902</v>
      </c>
      <c r="E146" s="344" t="s">
        <v>13900</v>
      </c>
      <c r="F146" s="275" t="s">
        <v>13906</v>
      </c>
      <c r="G146" s="342" t="s">
        <v>13907</v>
      </c>
      <c r="H146" s="149" t="s">
        <v>13618</v>
      </c>
      <c r="I146" s="149" t="s">
        <v>13630</v>
      </c>
      <c r="J146" s="149" t="s">
        <v>13725</v>
      </c>
      <c r="K146" s="149" t="s">
        <v>13778</v>
      </c>
      <c r="L146" s="149" t="s">
        <v>13833</v>
      </c>
      <c r="M146" s="149" t="s">
        <v>13888</v>
      </c>
    </row>
    <row r="147" spans="1:13" ht="82.8">
      <c r="A147" s="149" t="str">
        <f t="shared" si="5"/>
        <v>DeclarationB77</v>
      </c>
      <c r="B147" s="149" t="s">
        <v>557</v>
      </c>
      <c r="C147" s="149" t="s">
        <v>725</v>
      </c>
      <c r="D147" s="149" t="s">
        <v>13901</v>
      </c>
      <c r="E147" s="344" t="s">
        <v>13909</v>
      </c>
      <c r="F147" s="347" t="s">
        <v>13961</v>
      </c>
      <c r="G147" s="342" t="s">
        <v>13908</v>
      </c>
      <c r="H147" s="149" t="s">
        <v>13619</v>
      </c>
      <c r="I147" s="149" t="s">
        <v>13631</v>
      </c>
      <c r="J147" s="149" t="s">
        <v>13726</v>
      </c>
      <c r="K147" s="149" t="s">
        <v>13779</v>
      </c>
      <c r="L147" s="149" t="s">
        <v>13834</v>
      </c>
      <c r="M147" s="149" t="s">
        <v>13889</v>
      </c>
    </row>
    <row r="148" spans="1:13" ht="55.2">
      <c r="A148" s="149" t="str">
        <f t="shared" si="5"/>
        <v>DeclarationB79</v>
      </c>
      <c r="B148" s="149" t="s">
        <v>557</v>
      </c>
      <c r="C148" s="149" t="s">
        <v>376</v>
      </c>
      <c r="D148" s="149" t="s">
        <v>13891</v>
      </c>
      <c r="E148" s="344" t="s">
        <v>13892</v>
      </c>
      <c r="F148" s="328" t="s">
        <v>13893</v>
      </c>
      <c r="G148" s="342" t="s">
        <v>13894</v>
      </c>
      <c r="H148" s="149" t="s">
        <v>13620</v>
      </c>
      <c r="I148" s="149" t="s">
        <v>13632</v>
      </c>
      <c r="J148" s="149" t="s">
        <v>13727</v>
      </c>
      <c r="K148" s="149" t="s">
        <v>13780</v>
      </c>
      <c r="L148" s="149" t="s">
        <v>13835</v>
      </c>
      <c r="M148" s="149" t="s">
        <v>13890</v>
      </c>
    </row>
    <row r="149" spans="1:13">
      <c r="A149" s="149" t="str">
        <f t="shared" si="5"/>
        <v>DeclarationD25</v>
      </c>
      <c r="B149" s="149" t="s">
        <v>557</v>
      </c>
      <c r="C149" s="149" t="s">
        <v>404</v>
      </c>
      <c r="D149" s="149" t="s">
        <v>468</v>
      </c>
      <c r="E149" s="312" t="s">
        <v>482</v>
      </c>
      <c r="F149" s="328" t="s">
        <v>482</v>
      </c>
      <c r="G149" s="149" t="s">
        <v>12855</v>
      </c>
      <c r="H149" s="149" t="s">
        <v>703</v>
      </c>
      <c r="I149" s="149" t="s">
        <v>505</v>
      </c>
      <c r="J149" s="149" t="s">
        <v>506</v>
      </c>
      <c r="K149" s="151" t="s">
        <v>507</v>
      </c>
      <c r="L149" s="173" t="s">
        <v>349</v>
      </c>
      <c r="M149" s="149" t="s">
        <v>12382</v>
      </c>
    </row>
    <row r="150" spans="1:13">
      <c r="A150" s="149" t="str">
        <f t="shared" si="5"/>
        <v>DeclarationB62</v>
      </c>
      <c r="B150" s="149" t="s">
        <v>557</v>
      </c>
      <c r="C150" s="149" t="s">
        <v>810</v>
      </c>
      <c r="D150" s="149" t="s">
        <v>578</v>
      </c>
      <c r="E150" s="312" t="s">
        <v>515</v>
      </c>
      <c r="F150" s="328" t="s">
        <v>516</v>
      </c>
      <c r="G150" s="149" t="s">
        <v>12856</v>
      </c>
      <c r="H150" s="149" t="s">
        <v>578</v>
      </c>
      <c r="I150" s="149" t="s">
        <v>517</v>
      </c>
      <c r="J150" s="149" t="s">
        <v>518</v>
      </c>
      <c r="K150" s="151" t="s">
        <v>514</v>
      </c>
      <c r="L150" s="173" t="s">
        <v>348</v>
      </c>
      <c r="M150" s="149" t="s">
        <v>12383</v>
      </c>
    </row>
    <row r="151" spans="1:13">
      <c r="A151" s="149" t="str">
        <f t="shared" si="5"/>
        <v>DeclarationG25</v>
      </c>
      <c r="B151" s="149" t="s">
        <v>557</v>
      </c>
      <c r="C151" s="149" t="s">
        <v>405</v>
      </c>
      <c r="D151" s="149" t="s">
        <v>467</v>
      </c>
      <c r="E151" s="312" t="s">
        <v>193</v>
      </c>
      <c r="F151" s="328" t="s">
        <v>602</v>
      </c>
      <c r="G151" s="149" t="s">
        <v>12857</v>
      </c>
      <c r="H151" s="149" t="s">
        <v>508</v>
      </c>
      <c r="I151" s="149" t="s">
        <v>509</v>
      </c>
      <c r="J151" s="149" t="s">
        <v>572</v>
      </c>
      <c r="K151" s="151" t="s">
        <v>510</v>
      </c>
      <c r="L151" s="173" t="s">
        <v>350</v>
      </c>
      <c r="M151" s="149" t="s">
        <v>12384</v>
      </c>
    </row>
    <row r="152" spans="1:13">
      <c r="A152" s="149" t="str">
        <f t="shared" si="5"/>
        <v>DeclarationB26</v>
      </c>
      <c r="B152" s="149" t="s">
        <v>557</v>
      </c>
      <c r="C152" s="149" t="s">
        <v>400</v>
      </c>
      <c r="D152" s="149" t="s">
        <v>11667</v>
      </c>
      <c r="E152" s="312" t="s">
        <v>12340</v>
      </c>
      <c r="F152" s="328" t="s">
        <v>12664</v>
      </c>
      <c r="G152" s="149" t="s">
        <v>12858</v>
      </c>
      <c r="H152" s="149" t="s">
        <v>726</v>
      </c>
      <c r="I152" s="149" t="s">
        <v>127</v>
      </c>
      <c r="J152" s="149" t="s">
        <v>727</v>
      </c>
      <c r="K152" s="151" t="s">
        <v>728</v>
      </c>
      <c r="L152" s="173" t="s">
        <v>728</v>
      </c>
      <c r="M152" s="149" t="s">
        <v>12385</v>
      </c>
    </row>
    <row r="153" spans="1:13">
      <c r="A153" s="149" t="str">
        <f t="shared" si="5"/>
        <v>DeclarationB27</v>
      </c>
      <c r="B153" s="149" t="s">
        <v>557</v>
      </c>
      <c r="C153" s="149" t="s">
        <v>401</v>
      </c>
      <c r="E153" s="312"/>
      <c r="F153" s="328"/>
      <c r="H153" s="149" t="s">
        <v>729</v>
      </c>
      <c r="I153" s="149" t="s">
        <v>128</v>
      </c>
      <c r="J153" s="149" t="s">
        <v>730</v>
      </c>
      <c r="K153" s="151" t="s">
        <v>731</v>
      </c>
      <c r="L153" s="173" t="s">
        <v>732</v>
      </c>
      <c r="M153" s="149" t="s">
        <v>12386</v>
      </c>
    </row>
    <row r="154" spans="1:13">
      <c r="A154" s="149" t="str">
        <f t="shared" si="5"/>
        <v>DeclarationB28</v>
      </c>
      <c r="B154" s="149" t="s">
        <v>557</v>
      </c>
      <c r="C154" s="149" t="s">
        <v>402</v>
      </c>
      <c r="E154" s="312"/>
      <c r="F154" s="328"/>
      <c r="H154" s="149" t="s">
        <v>734</v>
      </c>
      <c r="I154" s="149" t="s">
        <v>129</v>
      </c>
      <c r="J154" s="149" t="s">
        <v>733</v>
      </c>
      <c r="K154" s="151" t="s">
        <v>735</v>
      </c>
      <c r="L154" s="173" t="s">
        <v>735</v>
      </c>
      <c r="M154" s="149" t="s">
        <v>12387</v>
      </c>
    </row>
    <row r="155" spans="1:13">
      <c r="A155" s="149" t="str">
        <f t="shared" si="5"/>
        <v>DeclarationB29</v>
      </c>
      <c r="B155" s="149" t="s">
        <v>557</v>
      </c>
      <c r="C155" s="149" t="s">
        <v>403</v>
      </c>
      <c r="E155" s="312"/>
      <c r="F155" s="328"/>
      <c r="H155" s="149" t="s">
        <v>736</v>
      </c>
      <c r="I155" s="149" t="s">
        <v>130</v>
      </c>
      <c r="J155" s="149" t="s">
        <v>737</v>
      </c>
      <c r="K155" s="151" t="s">
        <v>738</v>
      </c>
      <c r="L155" s="173" t="s">
        <v>738</v>
      </c>
      <c r="M155" s="149" t="s">
        <v>12388</v>
      </c>
    </row>
    <row r="156" spans="1:13">
      <c r="A156" s="149" t="str">
        <f t="shared" si="5"/>
        <v>DeclarationB32</v>
      </c>
      <c r="B156" s="149" t="s">
        <v>557</v>
      </c>
      <c r="C156" s="149" t="s">
        <v>11700</v>
      </c>
      <c r="D156" s="149" t="s">
        <v>11667</v>
      </c>
      <c r="E156" s="312" t="s">
        <v>12340</v>
      </c>
      <c r="F156" s="328" t="s">
        <v>12664</v>
      </c>
      <c r="G156" s="149" t="s">
        <v>12858</v>
      </c>
      <c r="H156" s="149" t="s">
        <v>726</v>
      </c>
      <c r="I156" s="149" t="s">
        <v>127</v>
      </c>
      <c r="J156" s="149" t="s">
        <v>727</v>
      </c>
      <c r="K156" s="151" t="s">
        <v>728</v>
      </c>
      <c r="L156" s="173" t="s">
        <v>728</v>
      </c>
      <c r="M156" s="149" t="s">
        <v>12385</v>
      </c>
    </row>
    <row r="157" spans="1:13">
      <c r="A157" s="149" t="str">
        <f t="shared" si="5"/>
        <v>DeclarationB33</v>
      </c>
      <c r="B157" s="149" t="s">
        <v>557</v>
      </c>
      <c r="C157" s="149" t="s">
        <v>11701</v>
      </c>
      <c r="E157" s="312"/>
      <c r="F157" s="328"/>
      <c r="H157" s="149" t="s">
        <v>729</v>
      </c>
      <c r="I157" s="149" t="s">
        <v>128</v>
      </c>
      <c r="J157" s="149" t="s">
        <v>730</v>
      </c>
      <c r="K157" s="151" t="s">
        <v>731</v>
      </c>
      <c r="L157" s="173" t="s">
        <v>732</v>
      </c>
      <c r="M157" s="149" t="s">
        <v>12386</v>
      </c>
    </row>
    <row r="158" spans="1:13">
      <c r="A158" s="149" t="str">
        <f t="shared" si="5"/>
        <v>DeclarationB34</v>
      </c>
      <c r="B158" s="149" t="s">
        <v>557</v>
      </c>
      <c r="C158" s="149" t="s">
        <v>11702</v>
      </c>
      <c r="E158" s="312"/>
      <c r="F158" s="328"/>
      <c r="H158" s="149" t="s">
        <v>734</v>
      </c>
      <c r="I158" s="149" t="s">
        <v>129</v>
      </c>
      <c r="J158" s="149" t="s">
        <v>733</v>
      </c>
      <c r="K158" s="151" t="s">
        <v>735</v>
      </c>
      <c r="L158" s="173" t="s">
        <v>735</v>
      </c>
      <c r="M158" s="149" t="s">
        <v>12387</v>
      </c>
    </row>
    <row r="159" spans="1:13">
      <c r="A159" s="149" t="str">
        <f t="shared" si="5"/>
        <v>DeclarationB35</v>
      </c>
      <c r="B159" s="149" t="s">
        <v>557</v>
      </c>
      <c r="C159" s="149" t="s">
        <v>11703</v>
      </c>
      <c r="E159" s="312"/>
      <c r="F159" s="328"/>
      <c r="H159" s="149" t="s">
        <v>736</v>
      </c>
      <c r="I159" s="149" t="s">
        <v>130</v>
      </c>
      <c r="J159" s="149" t="s">
        <v>737</v>
      </c>
      <c r="K159" s="151" t="s">
        <v>738</v>
      </c>
      <c r="L159" s="173" t="s">
        <v>738</v>
      </c>
      <c r="M159" s="149" t="s">
        <v>12388</v>
      </c>
    </row>
    <row r="160" spans="1:13">
      <c r="A160" s="149" t="str">
        <f t="shared" si="5"/>
        <v>DeclarationAth</v>
      </c>
      <c r="B160" s="149" t="s">
        <v>557</v>
      </c>
      <c r="C160" s="149" t="s">
        <v>739</v>
      </c>
      <c r="D160" s="149" t="s">
        <v>465</v>
      </c>
      <c r="E160" s="312" t="s">
        <v>11927</v>
      </c>
      <c r="F160" s="328" t="s">
        <v>603</v>
      </c>
      <c r="G160" s="149" t="s">
        <v>12859</v>
      </c>
      <c r="H160" s="149" t="s">
        <v>511</v>
      </c>
      <c r="I160" s="149" t="s">
        <v>512</v>
      </c>
      <c r="J160" s="149" t="s">
        <v>711</v>
      </c>
      <c r="K160" s="151" t="s">
        <v>513</v>
      </c>
      <c r="L160" s="173" t="s">
        <v>351</v>
      </c>
      <c r="M160" s="149" t="s">
        <v>12389</v>
      </c>
    </row>
    <row r="161" spans="1:13">
      <c r="A161" s="149" t="str">
        <f t="shared" si="5"/>
        <v>DeclarationB86</v>
      </c>
      <c r="B161" s="149" t="s">
        <v>557</v>
      </c>
      <c r="C161" s="149" t="s">
        <v>11704</v>
      </c>
      <c r="D161" s="149" t="s">
        <v>379</v>
      </c>
      <c r="E161" s="312" t="s">
        <v>317</v>
      </c>
      <c r="F161" s="328" t="s">
        <v>269</v>
      </c>
      <c r="G161" s="149" t="s">
        <v>12860</v>
      </c>
      <c r="H161" s="149" t="s">
        <v>291</v>
      </c>
      <c r="I161" s="149" t="s">
        <v>131</v>
      </c>
      <c r="J161" s="149" t="s">
        <v>4</v>
      </c>
      <c r="K161" s="151" t="s">
        <v>164</v>
      </c>
      <c r="L161" s="173" t="s">
        <v>83</v>
      </c>
      <c r="M161" s="149" t="s">
        <v>12390</v>
      </c>
    </row>
    <row r="162" spans="1:13">
      <c r="A162" s="149" t="str">
        <f t="shared" si="5"/>
        <v>DeclarationB87</v>
      </c>
      <c r="B162" s="149" t="s">
        <v>557</v>
      </c>
      <c r="C162" s="149" t="s">
        <v>11705</v>
      </c>
      <c r="D162" s="149" t="s">
        <v>380</v>
      </c>
      <c r="E162" s="312" t="s">
        <v>318</v>
      </c>
      <c r="F162" s="328" t="s">
        <v>270</v>
      </c>
      <c r="G162" s="149" t="s">
        <v>12861</v>
      </c>
      <c r="H162" s="149" t="s">
        <v>380</v>
      </c>
      <c r="I162" s="149" t="s">
        <v>132</v>
      </c>
      <c r="J162" s="149" t="s">
        <v>5</v>
      </c>
      <c r="K162" s="151" t="s">
        <v>380</v>
      </c>
      <c r="L162" s="173" t="s">
        <v>84</v>
      </c>
      <c r="M162" s="149" t="s">
        <v>12391</v>
      </c>
    </row>
    <row r="163" spans="1:13">
      <c r="A163" s="149" t="str">
        <f t="shared" si="5"/>
        <v>DeclarationB88</v>
      </c>
      <c r="B163" s="149" t="s">
        <v>557</v>
      </c>
      <c r="C163" s="149" t="s">
        <v>11706</v>
      </c>
      <c r="D163" s="149" t="s">
        <v>381</v>
      </c>
      <c r="E163" s="312" t="s">
        <v>319</v>
      </c>
      <c r="F163" s="328" t="s">
        <v>271</v>
      </c>
      <c r="G163" s="149" t="s">
        <v>12862</v>
      </c>
      <c r="H163" s="149" t="s">
        <v>292</v>
      </c>
      <c r="I163" s="149" t="s">
        <v>133</v>
      </c>
      <c r="J163" s="149" t="s">
        <v>6</v>
      </c>
      <c r="K163" s="151" t="s">
        <v>165</v>
      </c>
      <c r="L163" s="173" t="s">
        <v>85</v>
      </c>
      <c r="M163" s="149" t="s">
        <v>12392</v>
      </c>
    </row>
    <row r="164" spans="1:13">
      <c r="A164" s="149" t="str">
        <f t="shared" si="5"/>
        <v>DeclarationB89</v>
      </c>
      <c r="B164" s="149" t="s">
        <v>557</v>
      </c>
      <c r="C164" s="149" t="s">
        <v>11707</v>
      </c>
      <c r="D164" s="251">
        <v>1</v>
      </c>
      <c r="E164" s="251">
        <v>1</v>
      </c>
      <c r="F164" s="334">
        <v>1</v>
      </c>
      <c r="G164" s="251">
        <v>1</v>
      </c>
      <c r="H164" s="251" t="s">
        <v>11391</v>
      </c>
      <c r="I164" s="204">
        <v>1</v>
      </c>
      <c r="J164" s="204">
        <v>1</v>
      </c>
      <c r="K164" s="204">
        <v>1</v>
      </c>
      <c r="L164" s="204">
        <v>1</v>
      </c>
      <c r="M164" s="204" t="s">
        <v>11392</v>
      </c>
    </row>
    <row r="165" spans="1:13">
      <c r="A165" s="149" t="str">
        <f t="shared" si="5"/>
        <v>DeclarationB90</v>
      </c>
      <c r="B165" s="149" t="s">
        <v>557</v>
      </c>
      <c r="C165" s="149" t="s">
        <v>11708</v>
      </c>
      <c r="D165" s="252" t="s">
        <v>1317</v>
      </c>
      <c r="E165" s="319" t="s">
        <v>13446</v>
      </c>
      <c r="F165" s="277" t="s">
        <v>12665</v>
      </c>
      <c r="G165" s="291" t="s">
        <v>12863</v>
      </c>
      <c r="H165" s="264" t="s">
        <v>11384</v>
      </c>
      <c r="I165" s="263" t="s">
        <v>12393</v>
      </c>
      <c r="J165" s="263" t="s">
        <v>12394</v>
      </c>
      <c r="K165" s="263" t="s">
        <v>12395</v>
      </c>
      <c r="L165" s="264" t="s">
        <v>11390</v>
      </c>
      <c r="M165" s="264" t="s">
        <v>11389</v>
      </c>
    </row>
    <row r="166" spans="1:13">
      <c r="A166" s="149" t="str">
        <f t="shared" si="5"/>
        <v>DeclarationB91</v>
      </c>
      <c r="B166" s="149" t="s">
        <v>557</v>
      </c>
      <c r="C166" s="149" t="s">
        <v>11709</v>
      </c>
      <c r="D166" s="252" t="s">
        <v>1318</v>
      </c>
      <c r="E166" s="319" t="s">
        <v>13447</v>
      </c>
      <c r="F166" s="277" t="s">
        <v>12666</v>
      </c>
      <c r="G166" s="291" t="s">
        <v>12864</v>
      </c>
      <c r="H166" s="264" t="s">
        <v>11385</v>
      </c>
      <c r="I166" s="263" t="s">
        <v>12396</v>
      </c>
      <c r="J166" s="263" t="s">
        <v>12397</v>
      </c>
      <c r="K166" s="263" t="s">
        <v>12398</v>
      </c>
      <c r="L166" s="263" t="s">
        <v>12399</v>
      </c>
      <c r="M166" s="263" t="s">
        <v>12400</v>
      </c>
    </row>
    <row r="167" spans="1:13">
      <c r="A167" s="149" t="str">
        <f t="shared" si="5"/>
        <v>DeclarationB92</v>
      </c>
      <c r="B167" s="149" t="s">
        <v>557</v>
      </c>
      <c r="C167" s="149" t="s">
        <v>11358</v>
      </c>
      <c r="D167" s="252" t="s">
        <v>1319</v>
      </c>
      <c r="E167" s="319" t="s">
        <v>13448</v>
      </c>
      <c r="F167" s="277" t="s">
        <v>12667</v>
      </c>
      <c r="G167" s="291" t="s">
        <v>12865</v>
      </c>
      <c r="H167" s="264" t="s">
        <v>11386</v>
      </c>
      <c r="I167" s="263" t="s">
        <v>12401</v>
      </c>
      <c r="J167" s="263" t="s">
        <v>12402</v>
      </c>
      <c r="K167" s="263" t="s">
        <v>12403</v>
      </c>
      <c r="L167" s="263" t="s">
        <v>12404</v>
      </c>
      <c r="M167" s="263" t="s">
        <v>12405</v>
      </c>
    </row>
    <row r="168" spans="1:13">
      <c r="A168" s="149" t="str">
        <f t="shared" si="5"/>
        <v>DeclarationB93</v>
      </c>
      <c r="B168" s="149" t="s">
        <v>557</v>
      </c>
      <c r="C168" s="149" t="s">
        <v>11359</v>
      </c>
      <c r="D168" s="252" t="s">
        <v>1320</v>
      </c>
      <c r="E168" s="319" t="s">
        <v>13449</v>
      </c>
      <c r="F168" s="277" t="s">
        <v>12668</v>
      </c>
      <c r="G168" s="291" t="s">
        <v>12866</v>
      </c>
      <c r="H168" s="263" t="s">
        <v>12406</v>
      </c>
      <c r="I168" s="263" t="s">
        <v>12407</v>
      </c>
      <c r="J168" s="263" t="s">
        <v>12408</v>
      </c>
      <c r="K168" s="263" t="s">
        <v>12409</v>
      </c>
      <c r="L168" s="263" t="s">
        <v>12410</v>
      </c>
      <c r="M168" s="263" t="s">
        <v>12411</v>
      </c>
    </row>
    <row r="169" spans="1:13">
      <c r="A169" s="149" t="str">
        <f t="shared" si="5"/>
        <v>DeclarationB94</v>
      </c>
      <c r="B169" s="149" t="s">
        <v>557</v>
      </c>
      <c r="C169" s="149" t="s">
        <v>11360</v>
      </c>
      <c r="D169" s="149" t="s">
        <v>382</v>
      </c>
      <c r="E169" s="312" t="s">
        <v>11928</v>
      </c>
      <c r="F169" s="328" t="s">
        <v>272</v>
      </c>
      <c r="G169" s="149" t="s">
        <v>12867</v>
      </c>
      <c r="H169" s="149" t="s">
        <v>293</v>
      </c>
      <c r="I169" s="149" t="s">
        <v>134</v>
      </c>
      <c r="J169" s="149" t="s">
        <v>7</v>
      </c>
      <c r="K169" s="151" t="s">
        <v>166</v>
      </c>
      <c r="L169" s="173" t="s">
        <v>86</v>
      </c>
      <c r="M169" s="149" t="s">
        <v>12412</v>
      </c>
    </row>
    <row r="170" spans="1:13" ht="28.8">
      <c r="A170" s="149" t="str">
        <f t="shared" si="5"/>
        <v>DeclarationB95</v>
      </c>
      <c r="B170" s="149" t="s">
        <v>557</v>
      </c>
      <c r="C170" s="149" t="s">
        <v>11361</v>
      </c>
      <c r="D170" s="253" t="s">
        <v>12413</v>
      </c>
      <c r="E170" s="320" t="s">
        <v>13450</v>
      </c>
      <c r="F170" s="278" t="s">
        <v>12669</v>
      </c>
      <c r="G170" s="253" t="s">
        <v>12868</v>
      </c>
      <c r="H170" s="265" t="s">
        <v>12414</v>
      </c>
      <c r="I170" s="265" t="s">
        <v>12415</v>
      </c>
      <c r="J170" s="265" t="s">
        <v>12416</v>
      </c>
      <c r="K170" s="265" t="s">
        <v>12417</v>
      </c>
      <c r="L170" s="266" t="s">
        <v>11387</v>
      </c>
      <c r="M170" s="265" t="s">
        <v>12418</v>
      </c>
    </row>
    <row r="171" spans="1:13" ht="28.8">
      <c r="A171" s="149" t="str">
        <f t="shared" si="5"/>
        <v>DeclarationB96</v>
      </c>
      <c r="B171" s="149" t="s">
        <v>557</v>
      </c>
      <c r="C171" s="149" t="s">
        <v>11362</v>
      </c>
      <c r="D171" s="253" t="s">
        <v>11357</v>
      </c>
      <c r="E171" s="321" t="s">
        <v>12419</v>
      </c>
      <c r="F171" s="278" t="s">
        <v>12670</v>
      </c>
      <c r="G171" s="253" t="s">
        <v>12869</v>
      </c>
      <c r="H171" s="265" t="s">
        <v>12420</v>
      </c>
      <c r="I171" s="265" t="s">
        <v>12421</v>
      </c>
      <c r="J171" s="265" t="s">
        <v>12422</v>
      </c>
      <c r="K171" s="265" t="s">
        <v>12423</v>
      </c>
      <c r="L171" s="266" t="s">
        <v>11388</v>
      </c>
      <c r="M171" s="265" t="s">
        <v>12424</v>
      </c>
    </row>
    <row r="172" spans="1:13">
      <c r="A172" s="149" t="str">
        <f t="shared" si="5"/>
        <v>DeclarationB97</v>
      </c>
      <c r="B172" s="149" t="s">
        <v>557</v>
      </c>
      <c r="C172" s="149" t="s">
        <v>11363</v>
      </c>
      <c r="D172" s="253" t="s">
        <v>11728</v>
      </c>
      <c r="E172" s="321"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22" t="s">
        <v>13451</v>
      </c>
      <c r="F173" s="275" t="s">
        <v>12671</v>
      </c>
      <c r="G173" s="164" t="s">
        <v>12870</v>
      </c>
      <c r="H173" s="262" t="s">
        <v>12002</v>
      </c>
      <c r="I173" s="262" t="s">
        <v>12006</v>
      </c>
      <c r="J173" s="262" t="s">
        <v>12007</v>
      </c>
      <c r="K173" s="262" t="s">
        <v>11985</v>
      </c>
      <c r="L173" s="262" t="s">
        <v>12008</v>
      </c>
      <c r="M173" s="262" t="s">
        <v>11986</v>
      </c>
    </row>
    <row r="174" spans="1:13" ht="27.6">
      <c r="A174" s="149" t="str">
        <f t="shared" si="6"/>
        <v>Smelter Look-upA4</v>
      </c>
      <c r="B174" s="149" t="s">
        <v>11379</v>
      </c>
      <c r="C174" s="149" t="s">
        <v>438</v>
      </c>
      <c r="D174" s="149" t="s">
        <v>471</v>
      </c>
      <c r="E174" s="323"/>
      <c r="F174" s="328" t="s">
        <v>608</v>
      </c>
      <c r="G174" s="149" t="s">
        <v>12871</v>
      </c>
      <c r="H174" s="149" t="s">
        <v>740</v>
      </c>
      <c r="I174" s="149" t="s">
        <v>471</v>
      </c>
      <c r="J174" s="173" t="s">
        <v>523</v>
      </c>
      <c r="K174" s="151" t="s">
        <v>471</v>
      </c>
      <c r="L174" s="173" t="s">
        <v>355</v>
      </c>
      <c r="M174" s="149" t="s">
        <v>471</v>
      </c>
    </row>
    <row r="175" spans="1:13" ht="27.6">
      <c r="A175" s="149" t="str">
        <f t="shared" si="6"/>
        <v>Smelter Look-upB4</v>
      </c>
      <c r="B175" s="149" t="s">
        <v>11379</v>
      </c>
      <c r="C175" s="149" t="s">
        <v>531</v>
      </c>
      <c r="D175" s="149" t="s">
        <v>11377</v>
      </c>
      <c r="E175" s="313" t="s">
        <v>13452</v>
      </c>
      <c r="F175" s="275" t="s">
        <v>12672</v>
      </c>
      <c r="G175" s="149" t="s">
        <v>12872</v>
      </c>
      <c r="H175" s="262" t="s">
        <v>12430</v>
      </c>
      <c r="I175" s="262" t="s">
        <v>12431</v>
      </c>
      <c r="J175" s="262" t="s">
        <v>12432</v>
      </c>
      <c r="K175" s="262" t="s">
        <v>12433</v>
      </c>
      <c r="L175" s="262" t="s">
        <v>12434</v>
      </c>
      <c r="M175" s="262" t="s">
        <v>12435</v>
      </c>
    </row>
    <row r="176" spans="1:13" ht="27.6">
      <c r="A176" s="149" t="str">
        <f t="shared" si="6"/>
        <v>Smelter Look-up</v>
      </c>
      <c r="B176" s="149" t="s">
        <v>11379</v>
      </c>
      <c r="D176" s="149" t="s">
        <v>500</v>
      </c>
      <c r="E176" s="323"/>
      <c r="F176" s="328" t="s">
        <v>652</v>
      </c>
      <c r="G176" s="149" t="s">
        <v>12873</v>
      </c>
      <c r="H176" s="149" t="s">
        <v>296</v>
      </c>
      <c r="I176" s="149" t="s">
        <v>136</v>
      </c>
      <c r="J176" s="173" t="s">
        <v>650</v>
      </c>
      <c r="K176" s="151" t="s">
        <v>609</v>
      </c>
      <c r="L176" s="173" t="s">
        <v>432</v>
      </c>
      <c r="M176" s="149" t="s">
        <v>12436</v>
      </c>
    </row>
    <row r="177" spans="1:13" ht="27.6">
      <c r="A177" s="149" t="str">
        <f t="shared" si="6"/>
        <v>Smelter Look-upC4</v>
      </c>
      <c r="B177" s="149" t="s">
        <v>11379</v>
      </c>
      <c r="C177" s="149" t="s">
        <v>549</v>
      </c>
      <c r="D177" s="149" t="s">
        <v>499</v>
      </c>
      <c r="E177" s="323" t="s">
        <v>13453</v>
      </c>
      <c r="F177" s="328" t="s">
        <v>12673</v>
      </c>
      <c r="G177" s="149" t="s">
        <v>12874</v>
      </c>
      <c r="H177" s="149" t="s">
        <v>295</v>
      </c>
      <c r="I177" s="149" t="s">
        <v>135</v>
      </c>
      <c r="J177" s="173" t="s">
        <v>649</v>
      </c>
      <c r="K177" s="151" t="s">
        <v>167</v>
      </c>
      <c r="L177" s="173" t="s">
        <v>356</v>
      </c>
      <c r="M177" s="149" t="s">
        <v>12437</v>
      </c>
    </row>
    <row r="178" spans="1:13" ht="27.6">
      <c r="A178" s="149" t="str">
        <f t="shared" si="6"/>
        <v>Smelter Look-upD4</v>
      </c>
      <c r="B178" s="149" t="s">
        <v>11379</v>
      </c>
      <c r="C178" s="149" t="s">
        <v>742</v>
      </c>
      <c r="D178" s="149" t="s">
        <v>498</v>
      </c>
      <c r="E178" s="323"/>
      <c r="F178" s="328" t="s">
        <v>524</v>
      </c>
      <c r="G178" s="149" t="s">
        <v>12875</v>
      </c>
      <c r="H178" s="149" t="s">
        <v>297</v>
      </c>
      <c r="I178" s="149" t="s">
        <v>137</v>
      </c>
      <c r="J178" s="173" t="s">
        <v>11660</v>
      </c>
      <c r="K178" s="151" t="s">
        <v>168</v>
      </c>
      <c r="L178" s="173" t="s">
        <v>431</v>
      </c>
      <c r="M178" s="149" t="s">
        <v>12438</v>
      </c>
    </row>
    <row r="179" spans="1:13" ht="27.6">
      <c r="A179" s="149" t="str">
        <f t="shared" si="6"/>
        <v>Smelter Look-upE4</v>
      </c>
      <c r="B179" s="149" t="s">
        <v>11379</v>
      </c>
      <c r="C179" s="149" t="s">
        <v>743</v>
      </c>
      <c r="D179" s="149" t="s">
        <v>11375</v>
      </c>
      <c r="E179" s="313" t="s">
        <v>13454</v>
      </c>
      <c r="F179" s="275" t="s">
        <v>12674</v>
      </c>
      <c r="G179" s="149" t="s">
        <v>12876</v>
      </c>
      <c r="H179" s="262" t="s">
        <v>12439</v>
      </c>
      <c r="I179" s="262" t="s">
        <v>12440</v>
      </c>
      <c r="J179" s="262" t="s">
        <v>12441</v>
      </c>
      <c r="K179" s="262" t="s">
        <v>12442</v>
      </c>
      <c r="L179" s="262" t="s">
        <v>12443</v>
      </c>
      <c r="M179" s="262" t="s">
        <v>12444</v>
      </c>
    </row>
    <row r="180" spans="1:13" ht="27.6">
      <c r="A180" s="149" t="str">
        <f t="shared" si="6"/>
        <v>Smelter Look-upF4</v>
      </c>
      <c r="B180" s="149" t="s">
        <v>11379</v>
      </c>
      <c r="C180" s="149" t="s">
        <v>753</v>
      </c>
      <c r="D180" s="149" t="s">
        <v>364</v>
      </c>
      <c r="E180" s="312" t="s">
        <v>186</v>
      </c>
      <c r="F180" s="328" t="s">
        <v>277</v>
      </c>
      <c r="G180" s="149" t="s">
        <v>12877</v>
      </c>
      <c r="H180" s="149" t="s">
        <v>301</v>
      </c>
      <c r="I180" s="149" t="s">
        <v>150</v>
      </c>
      <c r="J180" s="173" t="s">
        <v>789</v>
      </c>
      <c r="K180" s="151" t="s">
        <v>44</v>
      </c>
      <c r="L180" s="173" t="s">
        <v>12</v>
      </c>
      <c r="M180" s="149" t="s">
        <v>12445</v>
      </c>
    </row>
    <row r="181" spans="1:13" ht="27.6">
      <c r="A181" s="149" t="str">
        <f t="shared" si="6"/>
        <v>Smelter Look-upG4</v>
      </c>
      <c r="B181" s="149" t="s">
        <v>11379</v>
      </c>
      <c r="C181" s="149" t="s">
        <v>744</v>
      </c>
      <c r="D181" s="149" t="s">
        <v>366</v>
      </c>
      <c r="E181" s="312" t="s">
        <v>617</v>
      </c>
      <c r="F181" s="328" t="s">
        <v>273</v>
      </c>
      <c r="G181" s="149" t="s">
        <v>12878</v>
      </c>
      <c r="H181" s="149" t="s">
        <v>618</v>
      </c>
      <c r="I181" s="149" t="s">
        <v>139</v>
      </c>
      <c r="J181" s="173" t="s">
        <v>11657</v>
      </c>
      <c r="K181" s="151" t="s">
        <v>170</v>
      </c>
      <c r="L181" s="182" t="s">
        <v>88</v>
      </c>
      <c r="M181" s="149" t="s">
        <v>12446</v>
      </c>
    </row>
    <row r="182" spans="1:13" ht="27.6">
      <c r="A182" s="149" t="str">
        <f t="shared" si="6"/>
        <v>Smelter Look-upH4</v>
      </c>
      <c r="B182" s="149" t="s">
        <v>11379</v>
      </c>
      <c r="C182" s="149" t="s">
        <v>745</v>
      </c>
      <c r="D182" s="149" t="s">
        <v>367</v>
      </c>
      <c r="E182" s="312" t="s">
        <v>619</v>
      </c>
      <c r="F182" s="328" t="s">
        <v>274</v>
      </c>
      <c r="G182" s="149" t="s">
        <v>12879</v>
      </c>
      <c r="H182" s="149" t="s">
        <v>620</v>
      </c>
      <c r="I182" s="149" t="s">
        <v>140</v>
      </c>
      <c r="J182" s="173" t="s">
        <v>11658</v>
      </c>
      <c r="K182" s="151" t="s">
        <v>171</v>
      </c>
      <c r="L182" s="182" t="s">
        <v>89</v>
      </c>
      <c r="M182" s="149" t="s">
        <v>12447</v>
      </c>
    </row>
    <row r="183" spans="1:13" ht="27.6">
      <c r="A183" s="149" t="str">
        <f t="shared" si="6"/>
        <v>Smelter Look-upI4</v>
      </c>
      <c r="B183" s="149" t="s">
        <v>11379</v>
      </c>
      <c r="C183" s="149" t="s">
        <v>746</v>
      </c>
      <c r="D183" s="149" t="s">
        <v>497</v>
      </c>
      <c r="E183" s="312" t="s">
        <v>621</v>
      </c>
      <c r="F183" s="328" t="s">
        <v>622</v>
      </c>
      <c r="G183" s="149" t="s">
        <v>12880</v>
      </c>
      <c r="H183" s="149" t="s">
        <v>623</v>
      </c>
      <c r="I183" s="149" t="s">
        <v>141</v>
      </c>
      <c r="J183" s="173" t="s">
        <v>11659</v>
      </c>
      <c r="K183" s="151" t="s">
        <v>38</v>
      </c>
      <c r="L183" s="182" t="s">
        <v>430</v>
      </c>
      <c r="M183" s="149" t="s">
        <v>12448</v>
      </c>
    </row>
    <row r="184" spans="1:13" ht="27.6">
      <c r="A184" s="149" t="s">
        <v>1219</v>
      </c>
      <c r="B184" s="149" t="s">
        <v>704</v>
      </c>
      <c r="C184" s="149" t="s">
        <v>438</v>
      </c>
      <c r="D184" s="149" t="s">
        <v>1275</v>
      </c>
      <c r="E184" s="312" t="s">
        <v>1276</v>
      </c>
      <c r="F184" s="328" t="s">
        <v>1277</v>
      </c>
      <c r="G184" s="149" t="s">
        <v>12881</v>
      </c>
      <c r="H184" s="149" t="s">
        <v>1279</v>
      </c>
      <c r="I184" s="149" t="s">
        <v>1282</v>
      </c>
      <c r="J184" s="173" t="s">
        <v>1285</v>
      </c>
      <c r="K184" s="151" t="s">
        <v>1288</v>
      </c>
      <c r="L184" s="182" t="s">
        <v>1291</v>
      </c>
      <c r="M184" s="149" t="s">
        <v>1294</v>
      </c>
    </row>
    <row r="185" spans="1:13" ht="15.6">
      <c r="A185" s="149" t="str">
        <f t="shared" si="6"/>
        <v>Smelter ListB4</v>
      </c>
      <c r="B185" s="149" t="s">
        <v>704</v>
      </c>
      <c r="C185" s="149" t="s">
        <v>531</v>
      </c>
      <c r="D185" s="149" t="s">
        <v>470</v>
      </c>
      <c r="E185" s="312" t="s">
        <v>13455</v>
      </c>
      <c r="F185" s="328" t="s">
        <v>483</v>
      </c>
      <c r="G185" s="149" t="s">
        <v>12882</v>
      </c>
      <c r="H185" s="149" t="s">
        <v>741</v>
      </c>
      <c r="I185" s="149" t="s">
        <v>470</v>
      </c>
      <c r="J185" s="173" t="s">
        <v>11378</v>
      </c>
      <c r="K185" s="151" t="s">
        <v>470</v>
      </c>
      <c r="L185" s="173" t="s">
        <v>352</v>
      </c>
      <c r="M185" s="149" t="s">
        <v>12449</v>
      </c>
    </row>
    <row r="186" spans="1:13">
      <c r="A186" s="149" t="str">
        <f t="shared" si="6"/>
        <v>Smelter ListC4</v>
      </c>
      <c r="B186" s="149" t="s">
        <v>704</v>
      </c>
      <c r="C186" s="149" t="s">
        <v>549</v>
      </c>
      <c r="D186" s="149" t="s">
        <v>11377</v>
      </c>
      <c r="E186" s="313" t="s">
        <v>13452</v>
      </c>
      <c r="F186" s="275" t="s">
        <v>12672</v>
      </c>
      <c r="G186" s="149" t="s">
        <v>12872</v>
      </c>
      <c r="H186" s="262" t="s">
        <v>12430</v>
      </c>
      <c r="I186" s="262" t="s">
        <v>12431</v>
      </c>
      <c r="J186" s="262" t="s">
        <v>12432</v>
      </c>
      <c r="K186" s="262" t="s">
        <v>12433</v>
      </c>
      <c r="L186" s="262" t="s">
        <v>12434</v>
      </c>
      <c r="M186" s="262" t="s">
        <v>12435</v>
      </c>
    </row>
    <row r="187" spans="1:13" ht="26.4">
      <c r="A187" s="149" t="str">
        <f t="shared" si="6"/>
        <v>Smelter ListD4</v>
      </c>
      <c r="B187" s="149" t="s">
        <v>704</v>
      </c>
      <c r="C187" s="149" t="s">
        <v>742</v>
      </c>
      <c r="D187" s="262" t="s">
        <v>11649</v>
      </c>
      <c r="E187" s="313" t="s">
        <v>13456</v>
      </c>
      <c r="F187" s="275" t="s">
        <v>12675</v>
      </c>
      <c r="G187" s="262" t="s">
        <v>12883</v>
      </c>
      <c r="H187" s="261" t="s">
        <v>11650</v>
      </c>
      <c r="I187" s="261" t="s">
        <v>11651</v>
      </c>
      <c r="J187" s="261" t="s">
        <v>11652</v>
      </c>
      <c r="K187" s="261" t="s">
        <v>11653</v>
      </c>
      <c r="L187" s="261" t="s">
        <v>11654</v>
      </c>
      <c r="M187" s="261" t="s">
        <v>11655</v>
      </c>
    </row>
    <row r="188" spans="1:13" ht="15.6">
      <c r="A188" s="149" t="str">
        <f t="shared" si="6"/>
        <v>Smelter ListE4</v>
      </c>
      <c r="B188" s="149" t="s">
        <v>704</v>
      </c>
      <c r="C188" s="149" t="s">
        <v>743</v>
      </c>
      <c r="D188" s="149" t="s">
        <v>365</v>
      </c>
      <c r="E188" s="312" t="s">
        <v>13457</v>
      </c>
      <c r="F188" s="328" t="s">
        <v>12676</v>
      </c>
      <c r="G188" s="149" t="s">
        <v>12884</v>
      </c>
      <c r="H188" s="149" t="s">
        <v>616</v>
      </c>
      <c r="I188" s="149" t="s">
        <v>138</v>
      </c>
      <c r="J188" s="173" t="s">
        <v>11656</v>
      </c>
      <c r="K188" s="151" t="s">
        <v>169</v>
      </c>
      <c r="L188" s="173" t="s">
        <v>87</v>
      </c>
      <c r="M188" s="149" t="s">
        <v>12450</v>
      </c>
    </row>
    <row r="189" spans="1:13">
      <c r="A189" s="149" t="str">
        <f t="shared" si="6"/>
        <v>Smelter ListH4</v>
      </c>
      <c r="B189" s="149" t="s">
        <v>704</v>
      </c>
      <c r="C189" s="149" t="s">
        <v>745</v>
      </c>
      <c r="D189" s="149" t="s">
        <v>366</v>
      </c>
      <c r="E189" s="312" t="s">
        <v>617</v>
      </c>
      <c r="F189" s="328"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12" t="s">
        <v>619</v>
      </c>
      <c r="F190" s="328" t="s">
        <v>274</v>
      </c>
      <c r="G190" s="149" t="s">
        <v>12879</v>
      </c>
      <c r="H190" s="149" t="s">
        <v>620</v>
      </c>
      <c r="I190" s="149" t="s">
        <v>140</v>
      </c>
      <c r="J190" s="173" t="s">
        <v>11658</v>
      </c>
      <c r="K190" s="151" t="s">
        <v>171</v>
      </c>
      <c r="L190" s="182" t="s">
        <v>89</v>
      </c>
      <c r="M190" s="149" t="s">
        <v>12447</v>
      </c>
    </row>
    <row r="191" spans="1:13" ht="27.6">
      <c r="A191" s="149" t="str">
        <f t="shared" si="6"/>
        <v>Smelter ListJ4</v>
      </c>
      <c r="B191" s="149" t="s">
        <v>704</v>
      </c>
      <c r="C191" s="149" t="s">
        <v>747</v>
      </c>
      <c r="D191" s="149" t="s">
        <v>497</v>
      </c>
      <c r="E191" s="312" t="s">
        <v>621</v>
      </c>
      <c r="F191" s="328" t="s">
        <v>622</v>
      </c>
      <c r="G191" s="149" t="s">
        <v>12880</v>
      </c>
      <c r="H191" s="149" t="s">
        <v>623</v>
      </c>
      <c r="I191" s="149" t="s">
        <v>141</v>
      </c>
      <c r="J191" s="173" t="s">
        <v>11659</v>
      </c>
      <c r="K191" s="151" t="s">
        <v>38</v>
      </c>
      <c r="L191" s="182" t="s">
        <v>430</v>
      </c>
      <c r="M191" s="149" t="s">
        <v>12448</v>
      </c>
    </row>
    <row r="192" spans="1:13">
      <c r="A192" s="149" t="str">
        <f t="shared" si="6"/>
        <v>Smelter ListK4</v>
      </c>
      <c r="B192" s="149" t="s">
        <v>704</v>
      </c>
      <c r="C192" s="149" t="s">
        <v>748</v>
      </c>
      <c r="D192" s="149" t="s">
        <v>368</v>
      </c>
      <c r="E192" s="312" t="s">
        <v>320</v>
      </c>
      <c r="F192" s="328" t="s">
        <v>275</v>
      </c>
      <c r="G192" s="149" t="s">
        <v>12885</v>
      </c>
      <c r="H192" s="149" t="s">
        <v>624</v>
      </c>
      <c r="I192" s="149" t="s">
        <v>142</v>
      </c>
      <c r="J192" s="173" t="s">
        <v>573</v>
      </c>
      <c r="K192" s="151" t="s">
        <v>625</v>
      </c>
      <c r="L192" s="182" t="s">
        <v>353</v>
      </c>
      <c r="M192" s="149" t="s">
        <v>12451</v>
      </c>
    </row>
    <row r="193" spans="1:13">
      <c r="A193" s="149" t="str">
        <f t="shared" si="6"/>
        <v>Smelter ListL4</v>
      </c>
      <c r="B193" s="149" t="s">
        <v>704</v>
      </c>
      <c r="C193" s="149" t="s">
        <v>749</v>
      </c>
      <c r="D193" s="149" t="s">
        <v>369</v>
      </c>
      <c r="E193" s="312" t="s">
        <v>321</v>
      </c>
      <c r="F193" s="328" t="s">
        <v>276</v>
      </c>
      <c r="G193" s="149" t="s">
        <v>12886</v>
      </c>
      <c r="H193" s="149" t="s">
        <v>626</v>
      </c>
      <c r="I193" s="149" t="s">
        <v>143</v>
      </c>
      <c r="J193" s="173" t="s">
        <v>8</v>
      </c>
      <c r="K193" s="151" t="s">
        <v>627</v>
      </c>
      <c r="L193" s="173" t="s">
        <v>354</v>
      </c>
      <c r="M193" s="149" t="s">
        <v>12452</v>
      </c>
    </row>
    <row r="194" spans="1:13">
      <c r="A194" s="149" t="str">
        <f t="shared" si="6"/>
        <v>Smelter ListM4</v>
      </c>
      <c r="B194" s="149" t="s">
        <v>704</v>
      </c>
      <c r="C194" s="149" t="s">
        <v>750</v>
      </c>
      <c r="D194" s="149" t="s">
        <v>370</v>
      </c>
      <c r="E194" s="312" t="s">
        <v>322</v>
      </c>
      <c r="F194" s="328" t="s">
        <v>12677</v>
      </c>
      <c r="G194" s="149" t="s">
        <v>12887</v>
      </c>
      <c r="H194" s="149" t="s">
        <v>628</v>
      </c>
      <c r="I194" s="149" t="s">
        <v>144</v>
      </c>
      <c r="J194" s="173" t="s">
        <v>9</v>
      </c>
      <c r="K194" s="151" t="s">
        <v>39</v>
      </c>
      <c r="L194" s="173" t="s">
        <v>90</v>
      </c>
      <c r="M194" s="149" t="s">
        <v>12453</v>
      </c>
    </row>
    <row r="195" spans="1:13" ht="41.4">
      <c r="A195" s="149" t="str">
        <f t="shared" si="6"/>
        <v>Smelter ListN4</v>
      </c>
      <c r="B195" s="149" t="s">
        <v>704</v>
      </c>
      <c r="C195" s="149" t="s">
        <v>751</v>
      </c>
      <c r="D195" s="149" t="s">
        <v>392</v>
      </c>
      <c r="E195" s="312" t="s">
        <v>323</v>
      </c>
      <c r="F195" s="328" t="s">
        <v>12678</v>
      </c>
      <c r="G195" s="149" t="s">
        <v>12888</v>
      </c>
      <c r="H195" s="150" t="s">
        <v>298</v>
      </c>
      <c r="I195" s="149" t="s">
        <v>145</v>
      </c>
      <c r="J195" s="173" t="s">
        <v>787</v>
      </c>
      <c r="K195" s="151" t="s">
        <v>40</v>
      </c>
      <c r="L195" s="173" t="s">
        <v>91</v>
      </c>
      <c r="M195" s="149" t="s">
        <v>12454</v>
      </c>
    </row>
    <row r="196" spans="1:13" ht="55.2">
      <c r="A196" s="149" t="str">
        <f t="shared" si="6"/>
        <v>Smelter ListO4</v>
      </c>
      <c r="B196" s="149" t="s">
        <v>704</v>
      </c>
      <c r="C196" s="149" t="s">
        <v>752</v>
      </c>
      <c r="D196" s="149" t="s">
        <v>558</v>
      </c>
      <c r="E196" s="312" t="s">
        <v>324</v>
      </c>
      <c r="F196" s="328" t="s">
        <v>12679</v>
      </c>
      <c r="G196" s="149" t="s">
        <v>12889</v>
      </c>
      <c r="H196" s="149" t="s">
        <v>299</v>
      </c>
      <c r="I196" s="149" t="s">
        <v>146</v>
      </c>
      <c r="J196" s="173" t="s">
        <v>799</v>
      </c>
      <c r="K196" s="151" t="s">
        <v>41</v>
      </c>
      <c r="L196" s="173" t="s">
        <v>92</v>
      </c>
      <c r="M196" s="149" t="s">
        <v>12455</v>
      </c>
    </row>
    <row r="197" spans="1:13" ht="55.2">
      <c r="A197" s="149" t="str">
        <f t="shared" si="6"/>
        <v>Smelter ListP4</v>
      </c>
      <c r="B197" s="149" t="s">
        <v>704</v>
      </c>
      <c r="C197" s="149" t="s">
        <v>383</v>
      </c>
      <c r="D197" s="149" t="s">
        <v>391</v>
      </c>
      <c r="E197" s="312" t="s">
        <v>13458</v>
      </c>
      <c r="F197" s="328" t="s">
        <v>12680</v>
      </c>
      <c r="G197" s="149" t="s">
        <v>12890</v>
      </c>
      <c r="H197" s="179" t="s">
        <v>300</v>
      </c>
      <c r="I197" s="149" t="s">
        <v>147</v>
      </c>
      <c r="J197" s="173" t="s">
        <v>788</v>
      </c>
      <c r="K197" s="151" t="s">
        <v>42</v>
      </c>
      <c r="L197" s="173" t="s">
        <v>93</v>
      </c>
      <c r="M197" s="149" t="s">
        <v>12456</v>
      </c>
    </row>
    <row r="198" spans="1:13">
      <c r="A198" s="149" t="str">
        <f t="shared" si="6"/>
        <v>Smelter ListQ4</v>
      </c>
      <c r="B198" s="149" t="s">
        <v>704</v>
      </c>
      <c r="C198" s="149" t="s">
        <v>390</v>
      </c>
      <c r="D198" s="149" t="s">
        <v>467</v>
      </c>
      <c r="E198" s="312" t="s">
        <v>193</v>
      </c>
      <c r="F198" s="328" t="s">
        <v>602</v>
      </c>
      <c r="G198" s="149" t="s">
        <v>12857</v>
      </c>
      <c r="H198" s="149" t="s">
        <v>508</v>
      </c>
      <c r="I198" s="149" t="s">
        <v>509</v>
      </c>
      <c r="J198" s="173" t="s">
        <v>572</v>
      </c>
      <c r="K198" s="151" t="s">
        <v>510</v>
      </c>
      <c r="L198" s="173" t="s">
        <v>350</v>
      </c>
      <c r="M198" s="149" t="s">
        <v>12384</v>
      </c>
    </row>
    <row r="199" spans="1:13" ht="41.4">
      <c r="A199" s="149" t="str">
        <f t="shared" si="6"/>
        <v>Smelter ListJ2</v>
      </c>
      <c r="B199" s="149" t="s">
        <v>704</v>
      </c>
      <c r="C199" s="149" t="s">
        <v>461</v>
      </c>
      <c r="D199" s="149" t="s">
        <v>12009</v>
      </c>
      <c r="E199" s="312" t="s">
        <v>13459</v>
      </c>
      <c r="F199" s="328" t="s">
        <v>12681</v>
      </c>
      <c r="G199" s="149" t="s">
        <v>12891</v>
      </c>
      <c r="H199" s="149" t="s">
        <v>12010</v>
      </c>
      <c r="I199" s="149" t="s">
        <v>148</v>
      </c>
      <c r="J199" s="173" t="s">
        <v>12011</v>
      </c>
      <c r="K199" s="151" t="s">
        <v>12003</v>
      </c>
      <c r="L199" s="173" t="s">
        <v>12012</v>
      </c>
      <c r="M199" s="149" t="s">
        <v>12004</v>
      </c>
    </row>
    <row r="200" spans="1:13" ht="27.6">
      <c r="A200" s="149" t="str">
        <f t="shared" si="6"/>
        <v>Smelter ListB2</v>
      </c>
      <c r="B200" s="149" t="s">
        <v>704</v>
      </c>
      <c r="C200" s="149" t="s">
        <v>561</v>
      </c>
      <c r="D200" s="267" t="s">
        <v>1274</v>
      </c>
      <c r="E200" s="312" t="s">
        <v>13460</v>
      </c>
      <c r="F200" s="328" t="s">
        <v>12682</v>
      </c>
      <c r="G200" s="267" t="s">
        <v>12892</v>
      </c>
      <c r="H200" s="149" t="s">
        <v>1280</v>
      </c>
      <c r="I200" s="149" t="s">
        <v>1283</v>
      </c>
      <c r="J200" s="149" t="s">
        <v>1286</v>
      </c>
      <c r="K200" s="149" t="s">
        <v>1289</v>
      </c>
      <c r="L200" s="149" t="s">
        <v>1292</v>
      </c>
      <c r="M200" s="149" t="s">
        <v>1295</v>
      </c>
    </row>
    <row r="201" spans="1:13" ht="409.6">
      <c r="A201" s="149" t="str">
        <f>B201&amp;C201</f>
        <v>Smelter ListB3</v>
      </c>
      <c r="B201" s="149" t="s">
        <v>704</v>
      </c>
      <c r="C201" s="149" t="s">
        <v>530</v>
      </c>
      <c r="D201" s="267" t="s">
        <v>12975</v>
      </c>
      <c r="E201" s="324" t="s">
        <v>13461</v>
      </c>
      <c r="F201" s="275" t="s">
        <v>12683</v>
      </c>
      <c r="G201" s="267" t="s">
        <v>12893</v>
      </c>
      <c r="H201" s="262" t="s">
        <v>12598</v>
      </c>
      <c r="I201" s="261" t="s">
        <v>12599</v>
      </c>
      <c r="J201" s="261" t="s">
        <v>12600</v>
      </c>
      <c r="K201" s="261" t="s">
        <v>12601</v>
      </c>
      <c r="L201" s="261" t="s">
        <v>12602</v>
      </c>
      <c r="M201" s="261" t="s">
        <v>12603</v>
      </c>
    </row>
    <row r="202" spans="1:13">
      <c r="A202" s="149" t="str">
        <f t="shared" si="6"/>
        <v>Smelter ListF4</v>
      </c>
      <c r="B202" s="149" t="s">
        <v>704</v>
      </c>
      <c r="C202" s="149" t="s">
        <v>753</v>
      </c>
      <c r="D202" s="149" t="s">
        <v>363</v>
      </c>
      <c r="E202" s="312" t="s">
        <v>185</v>
      </c>
      <c r="F202" s="328" t="s">
        <v>651</v>
      </c>
      <c r="G202" s="149" t="s">
        <v>12894</v>
      </c>
      <c r="H202" s="149" t="s">
        <v>294</v>
      </c>
      <c r="I202" s="149" t="s">
        <v>149</v>
      </c>
      <c r="J202" s="173" t="s">
        <v>648</v>
      </c>
      <c r="K202" s="151" t="s">
        <v>43</v>
      </c>
      <c r="L202" s="173" t="s">
        <v>11</v>
      </c>
      <c r="M202" s="149" t="s">
        <v>12457</v>
      </c>
    </row>
    <row r="203" spans="1:13">
      <c r="A203" s="149" t="str">
        <f t="shared" si="6"/>
        <v>Smelter ListG4</v>
      </c>
      <c r="B203" s="149" t="s">
        <v>704</v>
      </c>
      <c r="C203" s="149" t="s">
        <v>744</v>
      </c>
      <c r="D203" s="149" t="s">
        <v>364</v>
      </c>
      <c r="E203" s="312" t="s">
        <v>186</v>
      </c>
      <c r="F203" s="328" t="s">
        <v>277</v>
      </c>
      <c r="G203" s="149" t="s">
        <v>12877</v>
      </c>
      <c r="H203" s="149" t="s">
        <v>301</v>
      </c>
      <c r="I203" s="149" t="s">
        <v>150</v>
      </c>
      <c r="J203" s="173" t="s">
        <v>789</v>
      </c>
      <c r="K203" s="151" t="s">
        <v>44</v>
      </c>
      <c r="L203" s="173" t="s">
        <v>12</v>
      </c>
      <c r="M203" s="149" t="s">
        <v>12445</v>
      </c>
    </row>
    <row r="204" spans="1:13">
      <c r="A204" s="149" t="str">
        <f t="shared" si="6"/>
        <v>Smelter ListAH5</v>
      </c>
      <c r="B204" s="149" t="s">
        <v>704</v>
      </c>
      <c r="C204" s="149" t="s">
        <v>11372</v>
      </c>
      <c r="D204" s="149" t="s">
        <v>379</v>
      </c>
      <c r="E204" s="312" t="s">
        <v>317</v>
      </c>
      <c r="F204" s="328" t="s">
        <v>269</v>
      </c>
      <c r="G204" s="149" t="s">
        <v>12860</v>
      </c>
      <c r="H204" s="149" t="s">
        <v>291</v>
      </c>
      <c r="I204" s="149" t="s">
        <v>131</v>
      </c>
      <c r="J204" s="149" t="s">
        <v>4</v>
      </c>
      <c r="K204" s="151" t="s">
        <v>164</v>
      </c>
      <c r="L204" s="173" t="s">
        <v>83</v>
      </c>
      <c r="M204" s="149" t="s">
        <v>12390</v>
      </c>
    </row>
    <row r="205" spans="1:13">
      <c r="A205" s="149" t="str">
        <f t="shared" si="6"/>
        <v>Smelter ListAH6</v>
      </c>
      <c r="B205" s="149" t="s">
        <v>704</v>
      </c>
      <c r="C205" s="149" t="s">
        <v>11373</v>
      </c>
      <c r="D205" s="149" t="s">
        <v>380</v>
      </c>
      <c r="E205" s="312" t="s">
        <v>318</v>
      </c>
      <c r="F205" s="328" t="s">
        <v>270</v>
      </c>
      <c r="G205" s="149" t="s">
        <v>12861</v>
      </c>
      <c r="H205" s="149" t="s">
        <v>380</v>
      </c>
      <c r="I205" s="149" t="s">
        <v>132</v>
      </c>
      <c r="J205" s="149" t="s">
        <v>5</v>
      </c>
      <c r="K205" s="151" t="s">
        <v>380</v>
      </c>
      <c r="L205" s="173" t="s">
        <v>84</v>
      </c>
      <c r="M205" s="149" t="s">
        <v>12391</v>
      </c>
    </row>
    <row r="206" spans="1:13">
      <c r="A206" s="149" t="str">
        <f t="shared" si="6"/>
        <v>Smelter ListAH7</v>
      </c>
      <c r="B206" s="149" t="s">
        <v>704</v>
      </c>
      <c r="C206" s="149" t="s">
        <v>11374</v>
      </c>
      <c r="D206" s="149" t="s">
        <v>381</v>
      </c>
      <c r="E206" s="312" t="s">
        <v>319</v>
      </c>
      <c r="F206" s="328" t="s">
        <v>271</v>
      </c>
      <c r="G206" s="149" t="s">
        <v>12862</v>
      </c>
      <c r="H206" s="149" t="s">
        <v>292</v>
      </c>
      <c r="I206" s="149" t="s">
        <v>133</v>
      </c>
      <c r="J206" s="149" t="s">
        <v>6</v>
      </c>
      <c r="K206" s="151" t="s">
        <v>165</v>
      </c>
      <c r="L206" s="173" t="s">
        <v>85</v>
      </c>
      <c r="M206" s="149" t="s">
        <v>12392</v>
      </c>
    </row>
    <row r="207" spans="1:13" ht="55.2">
      <c r="A207" s="149" t="str">
        <f t="shared" si="6"/>
        <v>CheckerA1</v>
      </c>
      <c r="B207" s="149" t="s">
        <v>705</v>
      </c>
      <c r="C207" s="149" t="s">
        <v>435</v>
      </c>
      <c r="D207" s="149" t="s">
        <v>494</v>
      </c>
      <c r="E207" s="312" t="s">
        <v>187</v>
      </c>
      <c r="F207" s="328" t="s">
        <v>12684</v>
      </c>
      <c r="G207" s="149" t="s">
        <v>12895</v>
      </c>
      <c r="H207" s="149" t="s">
        <v>302</v>
      </c>
      <c r="I207" s="149" t="s">
        <v>151</v>
      </c>
      <c r="J207" s="173" t="s">
        <v>800</v>
      </c>
      <c r="K207" s="151" t="s">
        <v>629</v>
      </c>
      <c r="L207" s="173" t="s">
        <v>767</v>
      </c>
      <c r="M207" s="149" t="s">
        <v>12458</v>
      </c>
    </row>
    <row r="208" spans="1:13">
      <c r="A208" s="149" t="str">
        <f t="shared" si="6"/>
        <v>CheckerD1</v>
      </c>
      <c r="B208" s="149" t="s">
        <v>705</v>
      </c>
      <c r="C208" s="149" t="s">
        <v>754</v>
      </c>
      <c r="D208" s="149" t="s">
        <v>496</v>
      </c>
      <c r="E208" s="312" t="s">
        <v>188</v>
      </c>
      <c r="F208" s="328"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12" t="s">
        <v>189</v>
      </c>
      <c r="F209" s="328"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12" t="s">
        <v>190</v>
      </c>
      <c r="F210" s="328"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12" t="s">
        <v>191</v>
      </c>
      <c r="F211" s="328"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12" t="s">
        <v>192</v>
      </c>
      <c r="F212" s="328"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2" t="s">
        <v>1177</v>
      </c>
      <c r="F213" s="328"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12" t="s">
        <v>1177</v>
      </c>
      <c r="F214" s="328"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12" t="s">
        <v>1177</v>
      </c>
      <c r="F215" s="328"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12" t="s">
        <v>1177</v>
      </c>
      <c r="F216" s="328"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12" t="s">
        <v>958</v>
      </c>
      <c r="F217" s="328" t="s">
        <v>12762</v>
      </c>
      <c r="G217" s="149" t="s">
        <v>12902</v>
      </c>
      <c r="H217" s="149" t="s">
        <v>959</v>
      </c>
      <c r="I217" s="149" t="s">
        <v>960</v>
      </c>
      <c r="J217" s="149" t="s">
        <v>961</v>
      </c>
      <c r="K217" s="149" t="s">
        <v>831</v>
      </c>
      <c r="L217" s="149" t="s">
        <v>962</v>
      </c>
      <c r="M217" s="149" t="s">
        <v>1299</v>
      </c>
    </row>
    <row r="218" spans="1:13" ht="27.6">
      <c r="A218" s="149" t="str">
        <f t="shared" si="6"/>
        <v>CheckerJ4</v>
      </c>
      <c r="B218" s="149" t="s">
        <v>705</v>
      </c>
      <c r="C218" s="149" t="s">
        <v>747</v>
      </c>
      <c r="D218" s="149" t="s">
        <v>871</v>
      </c>
      <c r="E218" s="312" t="s">
        <v>13462</v>
      </c>
      <c r="F218" s="328" t="s">
        <v>12687</v>
      </c>
      <c r="G218" s="149" t="s">
        <v>12903</v>
      </c>
      <c r="H218" s="149" t="s">
        <v>963</v>
      </c>
      <c r="I218" s="149" t="s">
        <v>964</v>
      </c>
      <c r="J218" s="149" t="s">
        <v>965</v>
      </c>
      <c r="K218" s="149" t="s">
        <v>966</v>
      </c>
      <c r="L218" s="149" t="s">
        <v>967</v>
      </c>
      <c r="M218" s="149" t="s">
        <v>12465</v>
      </c>
    </row>
    <row r="219" spans="1:13" ht="41.4">
      <c r="A219" s="149" t="str">
        <f t="shared" si="6"/>
        <v>CheckerJ5</v>
      </c>
      <c r="B219" s="149" t="s">
        <v>705</v>
      </c>
      <c r="C219" s="149" t="s">
        <v>813</v>
      </c>
      <c r="D219" s="149" t="s">
        <v>870</v>
      </c>
      <c r="E219" s="312" t="s">
        <v>13463</v>
      </c>
      <c r="F219" s="328" t="s">
        <v>12688</v>
      </c>
      <c r="G219" s="149" t="s">
        <v>12904</v>
      </c>
      <c r="H219" s="149" t="s">
        <v>968</v>
      </c>
      <c r="I219" s="149" t="s">
        <v>969</v>
      </c>
      <c r="J219" s="149" t="s">
        <v>970</v>
      </c>
      <c r="K219" s="149" t="s">
        <v>971</v>
      </c>
      <c r="L219" s="149" t="s">
        <v>972</v>
      </c>
      <c r="M219" s="149" t="s">
        <v>12466</v>
      </c>
    </row>
    <row r="220" spans="1:13" ht="41.4">
      <c r="A220" s="149" t="str">
        <f t="shared" si="6"/>
        <v>CheckerJ6</v>
      </c>
      <c r="B220" s="149" t="s">
        <v>705</v>
      </c>
      <c r="C220" s="149" t="s">
        <v>814</v>
      </c>
      <c r="D220" s="149" t="s">
        <v>872</v>
      </c>
      <c r="E220" s="312" t="s">
        <v>13464</v>
      </c>
      <c r="F220" s="328" t="s">
        <v>12689</v>
      </c>
      <c r="G220" s="149" t="s">
        <v>12905</v>
      </c>
      <c r="H220" s="149" t="s">
        <v>973</v>
      </c>
      <c r="I220" s="149" t="s">
        <v>974</v>
      </c>
      <c r="J220" s="149" t="s">
        <v>975</v>
      </c>
      <c r="K220" s="149" t="s">
        <v>976</v>
      </c>
      <c r="L220" s="149" t="s">
        <v>977</v>
      </c>
      <c r="M220" s="149" t="s">
        <v>12467</v>
      </c>
    </row>
    <row r="221" spans="1:13" ht="27.6">
      <c r="A221" s="149" t="str">
        <f t="shared" si="6"/>
        <v>CheckerJ7</v>
      </c>
      <c r="B221" s="149" t="s">
        <v>705</v>
      </c>
      <c r="C221" s="149" t="s">
        <v>815</v>
      </c>
      <c r="D221" s="149" t="s">
        <v>834</v>
      </c>
      <c r="E221" s="312" t="s">
        <v>13465</v>
      </c>
      <c r="F221" s="328" t="s">
        <v>12690</v>
      </c>
      <c r="G221" s="149" t="s">
        <v>12906</v>
      </c>
      <c r="H221" s="149" t="s">
        <v>978</v>
      </c>
      <c r="I221" s="149" t="s">
        <v>979</v>
      </c>
      <c r="J221" s="149" t="s">
        <v>980</v>
      </c>
      <c r="K221" s="149" t="s">
        <v>981</v>
      </c>
      <c r="L221" s="149" t="s">
        <v>982</v>
      </c>
      <c r="M221" s="149" t="s">
        <v>12468</v>
      </c>
    </row>
    <row r="222" spans="1:13" ht="41.4">
      <c r="A222" s="149" t="str">
        <f t="shared" si="6"/>
        <v>CheckerJ8</v>
      </c>
      <c r="B222" s="149" t="s">
        <v>705</v>
      </c>
      <c r="C222" s="149" t="s">
        <v>816</v>
      </c>
      <c r="D222" s="149" t="s">
        <v>1296</v>
      </c>
      <c r="E222" s="312" t="s">
        <v>13466</v>
      </c>
      <c r="F222" s="328" t="s">
        <v>12691</v>
      </c>
      <c r="G222" s="149" t="s">
        <v>12907</v>
      </c>
      <c r="H222" s="149" t="s">
        <v>1302</v>
      </c>
      <c r="I222" s="149" t="s">
        <v>1303</v>
      </c>
      <c r="J222" s="149" t="s">
        <v>1308</v>
      </c>
      <c r="K222" s="149" t="s">
        <v>1309</v>
      </c>
      <c r="L222" s="149" t="s">
        <v>1314</v>
      </c>
      <c r="M222" s="149" t="s">
        <v>1315</v>
      </c>
    </row>
    <row r="223" spans="1:13" ht="41.4">
      <c r="A223" s="149" t="str">
        <f t="shared" si="6"/>
        <v>CheckerJ9</v>
      </c>
      <c r="B223" s="149" t="s">
        <v>705</v>
      </c>
      <c r="C223" s="149" t="s">
        <v>817</v>
      </c>
      <c r="D223" s="149" t="s">
        <v>835</v>
      </c>
      <c r="E223" s="312" t="s">
        <v>13467</v>
      </c>
      <c r="F223" s="328" t="s">
        <v>12692</v>
      </c>
      <c r="G223" s="149" t="s">
        <v>12908</v>
      </c>
      <c r="H223" s="149" t="s">
        <v>983</v>
      </c>
      <c r="I223" s="149" t="s">
        <v>984</v>
      </c>
      <c r="J223" s="149" t="s">
        <v>985</v>
      </c>
      <c r="K223" s="149" t="s">
        <v>986</v>
      </c>
      <c r="L223" s="149" t="s">
        <v>987</v>
      </c>
      <c r="M223" s="149" t="s">
        <v>12469</v>
      </c>
    </row>
    <row r="224" spans="1:13" ht="55.2">
      <c r="A224" s="149" t="str">
        <f t="shared" si="6"/>
        <v>CheckerJ10</v>
      </c>
      <c r="B224" s="149" t="s">
        <v>705</v>
      </c>
      <c r="C224" s="149" t="s">
        <v>818</v>
      </c>
      <c r="D224" s="149" t="s">
        <v>836</v>
      </c>
      <c r="E224" s="312" t="s">
        <v>13468</v>
      </c>
      <c r="F224" s="328" t="s">
        <v>12693</v>
      </c>
      <c r="G224" s="149" t="s">
        <v>12909</v>
      </c>
      <c r="H224" s="149" t="s">
        <v>988</v>
      </c>
      <c r="I224" s="149" t="s">
        <v>989</v>
      </c>
      <c r="J224" s="149" t="s">
        <v>990</v>
      </c>
      <c r="K224" s="149" t="s">
        <v>991</v>
      </c>
      <c r="L224" s="149" t="s">
        <v>992</v>
      </c>
      <c r="M224" s="149" t="s">
        <v>12470</v>
      </c>
    </row>
    <row r="225" spans="1:13" ht="55.2">
      <c r="A225" s="149" t="str">
        <f t="shared" si="6"/>
        <v>CheckerJ11</v>
      </c>
      <c r="B225" s="149" t="s">
        <v>705</v>
      </c>
      <c r="C225" s="149" t="s">
        <v>819</v>
      </c>
      <c r="D225" s="149" t="s">
        <v>837</v>
      </c>
      <c r="E225" s="312" t="s">
        <v>13469</v>
      </c>
      <c r="F225" s="328" t="s">
        <v>12694</v>
      </c>
      <c r="G225" s="149" t="s">
        <v>12910</v>
      </c>
      <c r="H225" s="149" t="s">
        <v>1301</v>
      </c>
      <c r="I225" s="149" t="s">
        <v>1304</v>
      </c>
      <c r="J225" s="149" t="s">
        <v>1307</v>
      </c>
      <c r="K225" s="149" t="s">
        <v>1310</v>
      </c>
      <c r="L225" s="149" t="s">
        <v>1313</v>
      </c>
      <c r="M225" s="149" t="s">
        <v>1316</v>
      </c>
    </row>
    <row r="226" spans="1:13" ht="41.4">
      <c r="A226" s="149" t="str">
        <f t="shared" si="6"/>
        <v>CheckerJ12</v>
      </c>
      <c r="B226" s="149" t="s">
        <v>705</v>
      </c>
      <c r="C226" s="149" t="s">
        <v>820</v>
      </c>
      <c r="D226" s="149" t="s">
        <v>838</v>
      </c>
      <c r="E226" s="312" t="s">
        <v>13470</v>
      </c>
      <c r="F226" s="328" t="s">
        <v>12695</v>
      </c>
      <c r="G226" s="149" t="s">
        <v>12911</v>
      </c>
      <c r="H226" s="149" t="s">
        <v>993</v>
      </c>
      <c r="I226" s="149" t="s">
        <v>994</v>
      </c>
      <c r="J226" s="149" t="s">
        <v>995</v>
      </c>
      <c r="K226" s="149" t="s">
        <v>996</v>
      </c>
      <c r="L226" s="149" t="s">
        <v>997</v>
      </c>
      <c r="M226" s="149" t="s">
        <v>12471</v>
      </c>
    </row>
    <row r="227" spans="1:13" ht="41.4">
      <c r="A227" s="149" t="str">
        <f t="shared" si="6"/>
        <v>CheckerJ13</v>
      </c>
      <c r="B227" s="149" t="s">
        <v>705</v>
      </c>
      <c r="C227" s="149" t="s">
        <v>821</v>
      </c>
      <c r="D227" s="149" t="s">
        <v>832</v>
      </c>
      <c r="E227" s="312" t="s">
        <v>13471</v>
      </c>
      <c r="F227" s="328" t="s">
        <v>12696</v>
      </c>
      <c r="G227" s="149" t="s">
        <v>12912</v>
      </c>
      <c r="H227" s="149" t="s">
        <v>998</v>
      </c>
      <c r="I227" s="149" t="s">
        <v>999</v>
      </c>
      <c r="J227" s="149" t="s">
        <v>1000</v>
      </c>
      <c r="K227" s="149" t="s">
        <v>1001</v>
      </c>
      <c r="L227" s="149" t="s">
        <v>1002</v>
      </c>
      <c r="M227" s="149" t="s">
        <v>12472</v>
      </c>
    </row>
    <row r="228" spans="1:13" ht="41.4">
      <c r="A228" s="149" t="str">
        <f t="shared" si="6"/>
        <v>CheckerJ15</v>
      </c>
      <c r="B228" s="149" t="s">
        <v>705</v>
      </c>
      <c r="C228" s="149" t="s">
        <v>822</v>
      </c>
      <c r="D228" s="149" t="s">
        <v>12977</v>
      </c>
      <c r="E228" s="312" t="s">
        <v>13472</v>
      </c>
      <c r="F228" s="328" t="s">
        <v>12697</v>
      </c>
      <c r="G228" s="149" t="s">
        <v>12913</v>
      </c>
      <c r="H228" s="149" t="s">
        <v>1003</v>
      </c>
      <c r="I228" s="149" t="s">
        <v>1004</v>
      </c>
      <c r="J228" s="149" t="s">
        <v>1005</v>
      </c>
      <c r="K228" s="149" t="s">
        <v>1006</v>
      </c>
      <c r="L228" s="149" t="s">
        <v>1007</v>
      </c>
      <c r="M228" s="149" t="s">
        <v>12473</v>
      </c>
    </row>
    <row r="229" spans="1:13" ht="41.4">
      <c r="A229" s="149" t="str">
        <f t="shared" si="6"/>
        <v>CheckerJ16</v>
      </c>
      <c r="B229" s="149" t="s">
        <v>705</v>
      </c>
      <c r="C229" s="149" t="s">
        <v>823</v>
      </c>
      <c r="E229" s="312"/>
      <c r="F229" s="328"/>
      <c r="H229" s="149" t="s">
        <v>1008</v>
      </c>
      <c r="I229" s="149" t="s">
        <v>1009</v>
      </c>
      <c r="J229" s="149" t="s">
        <v>1010</v>
      </c>
      <c r="K229" s="149" t="s">
        <v>1011</v>
      </c>
      <c r="L229" s="149" t="s">
        <v>1012</v>
      </c>
      <c r="M229" s="149" t="s">
        <v>12474</v>
      </c>
    </row>
    <row r="230" spans="1:13" ht="41.4">
      <c r="A230" s="149" t="str">
        <f t="shared" si="6"/>
        <v>CheckerJ17</v>
      </c>
      <c r="B230" s="149" t="s">
        <v>705</v>
      </c>
      <c r="C230" s="149" t="s">
        <v>824</v>
      </c>
      <c r="E230" s="312"/>
      <c r="F230" s="328"/>
      <c r="H230" s="149" t="s">
        <v>1013</v>
      </c>
      <c r="I230" s="149" t="s">
        <v>1014</v>
      </c>
      <c r="J230" s="149" t="s">
        <v>1015</v>
      </c>
      <c r="K230" s="149" t="s">
        <v>1016</v>
      </c>
      <c r="L230" s="149" t="s">
        <v>1017</v>
      </c>
      <c r="M230" s="149" t="s">
        <v>12475</v>
      </c>
    </row>
    <row r="231" spans="1:13" ht="41.4">
      <c r="A231" s="149" t="str">
        <f t="shared" si="6"/>
        <v>CheckerJ18</v>
      </c>
      <c r="B231" s="149" t="s">
        <v>705</v>
      </c>
      <c r="C231" s="149" t="s">
        <v>825</v>
      </c>
      <c r="E231" s="312"/>
      <c r="F231" s="328"/>
      <c r="H231" s="149" t="s">
        <v>1018</v>
      </c>
      <c r="I231" s="149" t="s">
        <v>1019</v>
      </c>
      <c r="J231" s="149" t="s">
        <v>1020</v>
      </c>
      <c r="K231" s="149" t="s">
        <v>1021</v>
      </c>
      <c r="L231" s="149" t="s">
        <v>1022</v>
      </c>
      <c r="M231" s="149" t="s">
        <v>12476</v>
      </c>
    </row>
    <row r="232" spans="1:13" ht="82.8">
      <c r="A232" s="149" t="str">
        <f t="shared" si="6"/>
        <v>CheckerJ20</v>
      </c>
      <c r="B232" s="149" t="s">
        <v>705</v>
      </c>
      <c r="C232" s="149" t="s">
        <v>826</v>
      </c>
      <c r="D232" s="149" t="s">
        <v>12976</v>
      </c>
      <c r="E232" s="312" t="s">
        <v>13473</v>
      </c>
      <c r="F232" s="328" t="s">
        <v>12698</v>
      </c>
      <c r="G232" s="270" t="s">
        <v>13567</v>
      </c>
      <c r="H232" s="149" t="s">
        <v>13624</v>
      </c>
      <c r="I232" s="149" t="s">
        <v>13623</v>
      </c>
      <c r="J232" s="149" t="s">
        <v>13729</v>
      </c>
      <c r="K232" s="149" t="s">
        <v>13781</v>
      </c>
      <c r="L232" s="149" t="s">
        <v>13836</v>
      </c>
      <c r="M232" s="149" t="s">
        <v>13839</v>
      </c>
    </row>
    <row r="233" spans="1:13" ht="82.8">
      <c r="A233" s="149" t="str">
        <f t="shared" ref="A233:A271" si="7">B233&amp;C233</f>
        <v>CheckerJ21</v>
      </c>
      <c r="B233" s="149" t="s">
        <v>705</v>
      </c>
      <c r="C233" s="149" t="s">
        <v>827</v>
      </c>
      <c r="E233" s="312"/>
      <c r="F233" s="328"/>
      <c r="H233" s="149" t="s">
        <v>1023</v>
      </c>
      <c r="I233" s="149" t="s">
        <v>1024</v>
      </c>
      <c r="J233" s="149" t="s">
        <v>1025</v>
      </c>
      <c r="K233" s="149" t="s">
        <v>1026</v>
      </c>
      <c r="L233" s="149" t="s">
        <v>1027</v>
      </c>
      <c r="M233" s="149" t="s">
        <v>12477</v>
      </c>
    </row>
    <row r="234" spans="1:13" ht="82.8">
      <c r="A234" s="149" t="str">
        <f t="shared" si="7"/>
        <v>CheckerJ22</v>
      </c>
      <c r="B234" s="149" t="s">
        <v>705</v>
      </c>
      <c r="C234" s="149" t="s">
        <v>828</v>
      </c>
      <c r="E234" s="312"/>
      <c r="F234" s="328"/>
      <c r="H234" s="149" t="s">
        <v>1028</v>
      </c>
      <c r="I234" s="149" t="s">
        <v>1029</v>
      </c>
      <c r="J234" s="149" t="s">
        <v>1030</v>
      </c>
      <c r="K234" s="149" t="s">
        <v>1031</v>
      </c>
      <c r="L234" s="149" t="s">
        <v>1032</v>
      </c>
      <c r="M234" s="149" t="s">
        <v>12478</v>
      </c>
    </row>
    <row r="235" spans="1:13" ht="82.8">
      <c r="A235" s="149" t="str">
        <f t="shared" si="7"/>
        <v>CheckerJ23</v>
      </c>
      <c r="B235" s="149" t="s">
        <v>705</v>
      </c>
      <c r="C235" s="149" t="s">
        <v>833</v>
      </c>
      <c r="E235" s="312"/>
      <c r="F235" s="328"/>
      <c r="H235" s="149" t="s">
        <v>1033</v>
      </c>
      <c r="I235" s="149" t="s">
        <v>1034</v>
      </c>
      <c r="J235" s="149" t="s">
        <v>1035</v>
      </c>
      <c r="K235" s="149" t="s">
        <v>1036</v>
      </c>
      <c r="L235" s="149" t="s">
        <v>1037</v>
      </c>
      <c r="M235" s="149" t="s">
        <v>12479</v>
      </c>
    </row>
    <row r="236" spans="1:13" ht="69">
      <c r="A236" s="149" t="str">
        <f t="shared" si="7"/>
        <v>CheckerJ25</v>
      </c>
      <c r="B236" s="149" t="s">
        <v>705</v>
      </c>
      <c r="C236" s="149" t="s">
        <v>839</v>
      </c>
      <c r="D236" s="149" t="s">
        <v>12978</v>
      </c>
      <c r="E236" s="312" t="s">
        <v>13474</v>
      </c>
      <c r="F236" s="328" t="s">
        <v>12699</v>
      </c>
      <c r="G236" s="149" t="s">
        <v>12914</v>
      </c>
      <c r="H236" s="149" t="s">
        <v>1038</v>
      </c>
      <c r="I236" s="149" t="s">
        <v>1039</v>
      </c>
      <c r="J236" s="149" t="s">
        <v>1040</v>
      </c>
      <c r="K236" s="149" t="s">
        <v>1041</v>
      </c>
      <c r="L236" s="149" t="s">
        <v>1042</v>
      </c>
      <c r="M236" s="149" t="s">
        <v>12480</v>
      </c>
    </row>
    <row r="237" spans="1:13" ht="69">
      <c r="A237" s="149" t="str">
        <f t="shared" si="7"/>
        <v>CheckerJ26</v>
      </c>
      <c r="B237" s="149" t="s">
        <v>705</v>
      </c>
      <c r="C237" s="149" t="s">
        <v>840</v>
      </c>
      <c r="D237" s="164"/>
      <c r="E237" s="322"/>
      <c r="F237" s="335"/>
      <c r="G237" s="164"/>
      <c r="H237" s="164" t="s">
        <v>1043</v>
      </c>
      <c r="I237" s="164" t="s">
        <v>1044</v>
      </c>
      <c r="J237" s="164" t="s">
        <v>1045</v>
      </c>
      <c r="K237" s="164" t="s">
        <v>1046</v>
      </c>
      <c r="L237" s="164" t="s">
        <v>1047</v>
      </c>
      <c r="M237" s="164" t="s">
        <v>12481</v>
      </c>
    </row>
    <row r="238" spans="1:13" ht="69">
      <c r="A238" s="149" t="str">
        <f t="shared" si="7"/>
        <v>CheckerJ27</v>
      </c>
      <c r="B238" s="149" t="s">
        <v>705</v>
      </c>
      <c r="C238" s="149" t="s">
        <v>841</v>
      </c>
      <c r="E238" s="312"/>
      <c r="F238" s="328"/>
      <c r="H238" s="149" t="s">
        <v>1048</v>
      </c>
      <c r="I238" s="149" t="s">
        <v>1049</v>
      </c>
      <c r="J238" s="149" t="s">
        <v>1050</v>
      </c>
      <c r="K238" s="149" t="s">
        <v>1051</v>
      </c>
      <c r="L238" s="149" t="s">
        <v>1052</v>
      </c>
      <c r="M238" s="149" t="s">
        <v>12482</v>
      </c>
    </row>
    <row r="239" spans="1:13" ht="82.8">
      <c r="A239" s="149" t="str">
        <f t="shared" si="7"/>
        <v>CheckerJ28</v>
      </c>
      <c r="B239" s="149" t="s">
        <v>705</v>
      </c>
      <c r="C239" s="149" t="s">
        <v>842</v>
      </c>
      <c r="E239" s="312"/>
      <c r="F239" s="328"/>
      <c r="H239" s="149" t="s">
        <v>1053</v>
      </c>
      <c r="I239" s="149" t="s">
        <v>1054</v>
      </c>
      <c r="J239" s="149" t="s">
        <v>1055</v>
      </c>
      <c r="K239" s="149" t="s">
        <v>1056</v>
      </c>
      <c r="L239" s="149" t="s">
        <v>1057</v>
      </c>
      <c r="M239" s="149" t="s">
        <v>12483</v>
      </c>
    </row>
    <row r="240" spans="1:13" ht="55.2">
      <c r="A240" s="149" t="str">
        <f t="shared" si="7"/>
        <v>CheckerJ30</v>
      </c>
      <c r="B240" s="149" t="s">
        <v>705</v>
      </c>
      <c r="C240" s="149" t="s">
        <v>843</v>
      </c>
      <c r="D240" s="149" t="s">
        <v>12736</v>
      </c>
      <c r="E240" s="312" t="s">
        <v>13475</v>
      </c>
      <c r="F240" s="328" t="s">
        <v>12700</v>
      </c>
      <c r="G240" s="149" t="s">
        <v>12915</v>
      </c>
      <c r="H240" s="149" t="s">
        <v>12737</v>
      </c>
      <c r="I240" s="149" t="s">
        <v>12738</v>
      </c>
      <c r="J240" s="149" t="s">
        <v>12739</v>
      </c>
      <c r="K240" s="149" t="s">
        <v>12740</v>
      </c>
      <c r="L240" s="149" t="s">
        <v>12741</v>
      </c>
      <c r="M240" s="149" t="s">
        <v>12742</v>
      </c>
    </row>
    <row r="241" spans="1:13" ht="55.2">
      <c r="A241" s="149" t="str">
        <f t="shared" si="7"/>
        <v>CheckerJ31</v>
      </c>
      <c r="B241" s="149" t="s">
        <v>705</v>
      </c>
      <c r="C241" s="149" t="s">
        <v>844</v>
      </c>
      <c r="E241" s="312"/>
      <c r="F241" s="328"/>
      <c r="H241" s="149" t="s">
        <v>1058</v>
      </c>
      <c r="I241" s="149" t="s">
        <v>1059</v>
      </c>
      <c r="J241" s="149" t="s">
        <v>1060</v>
      </c>
      <c r="K241" s="149" t="s">
        <v>1061</v>
      </c>
      <c r="L241" s="149" t="s">
        <v>1062</v>
      </c>
      <c r="M241" s="149" t="s">
        <v>12484</v>
      </c>
    </row>
    <row r="242" spans="1:13" ht="55.2">
      <c r="A242" s="149" t="str">
        <f t="shared" si="7"/>
        <v>CheckerJ32</v>
      </c>
      <c r="B242" s="149" t="s">
        <v>705</v>
      </c>
      <c r="C242" s="149" t="s">
        <v>845</v>
      </c>
      <c r="E242" s="312"/>
      <c r="F242" s="328"/>
      <c r="H242" s="149" t="s">
        <v>1063</v>
      </c>
      <c r="I242" s="149" t="s">
        <v>1064</v>
      </c>
      <c r="J242" s="149" t="s">
        <v>1065</v>
      </c>
      <c r="K242" s="149" t="s">
        <v>1066</v>
      </c>
      <c r="L242" s="149" t="s">
        <v>1067</v>
      </c>
      <c r="M242" s="149" t="s">
        <v>12485</v>
      </c>
    </row>
    <row r="243" spans="1:13" ht="55.2">
      <c r="A243" s="149" t="str">
        <f t="shared" si="7"/>
        <v>CheckerJ33</v>
      </c>
      <c r="B243" s="149" t="s">
        <v>705</v>
      </c>
      <c r="C243" s="149" t="s">
        <v>846</v>
      </c>
      <c r="E243" s="312"/>
      <c r="F243" s="328"/>
      <c r="H243" s="149" t="s">
        <v>1068</v>
      </c>
      <c r="I243" s="149" t="s">
        <v>1069</v>
      </c>
      <c r="J243" s="149" t="s">
        <v>1070</v>
      </c>
      <c r="K243" s="149" t="s">
        <v>1071</v>
      </c>
      <c r="L243" s="149" t="s">
        <v>1072</v>
      </c>
      <c r="M243" s="149" t="s">
        <v>12486</v>
      </c>
    </row>
    <row r="244" spans="1:13" ht="69">
      <c r="A244" s="149" t="str">
        <f t="shared" si="7"/>
        <v>CheckerJ35</v>
      </c>
      <c r="B244" s="149" t="s">
        <v>705</v>
      </c>
      <c r="C244" s="149" t="s">
        <v>847</v>
      </c>
      <c r="D244" s="149" t="s">
        <v>12743</v>
      </c>
      <c r="E244" s="312" t="s">
        <v>13476</v>
      </c>
      <c r="F244" s="328" t="s">
        <v>12701</v>
      </c>
      <c r="G244" s="149" t="s">
        <v>12916</v>
      </c>
      <c r="H244" s="149" t="s">
        <v>12744</v>
      </c>
      <c r="I244" s="149" t="s">
        <v>12745</v>
      </c>
      <c r="J244" s="149" t="s">
        <v>12746</v>
      </c>
      <c r="K244" s="149" t="s">
        <v>12747</v>
      </c>
      <c r="L244" s="149" t="s">
        <v>12748</v>
      </c>
      <c r="M244" s="149" t="s">
        <v>12749</v>
      </c>
    </row>
    <row r="245" spans="1:13" ht="69">
      <c r="A245" s="149" t="str">
        <f t="shared" si="7"/>
        <v>CheckerJ36</v>
      </c>
      <c r="B245" s="149" t="s">
        <v>705</v>
      </c>
      <c r="C245" s="149" t="s">
        <v>848</v>
      </c>
      <c r="E245" s="312"/>
      <c r="F245" s="328"/>
      <c r="H245" s="149" t="s">
        <v>1073</v>
      </c>
      <c r="I245" s="149" t="s">
        <v>1074</v>
      </c>
      <c r="J245" s="149" t="s">
        <v>1075</v>
      </c>
      <c r="K245" s="149" t="s">
        <v>1076</v>
      </c>
      <c r="L245" s="149" t="s">
        <v>1077</v>
      </c>
      <c r="M245" s="149" t="s">
        <v>12487</v>
      </c>
    </row>
    <row r="246" spans="1:13" ht="69">
      <c r="A246" s="149" t="str">
        <f t="shared" si="7"/>
        <v>CheckerJ37</v>
      </c>
      <c r="B246" s="149" t="s">
        <v>705</v>
      </c>
      <c r="C246" s="149" t="s">
        <v>849</v>
      </c>
      <c r="E246" s="312"/>
      <c r="F246" s="328"/>
      <c r="H246" s="149" t="s">
        <v>1078</v>
      </c>
      <c r="I246" s="149" t="s">
        <v>1079</v>
      </c>
      <c r="J246" s="149" t="s">
        <v>1080</v>
      </c>
      <c r="K246" s="149" t="s">
        <v>1081</v>
      </c>
      <c r="L246" s="149" t="s">
        <v>1082</v>
      </c>
      <c r="M246" s="149" t="s">
        <v>12488</v>
      </c>
    </row>
    <row r="247" spans="1:13" ht="69">
      <c r="A247" s="149" t="str">
        <f t="shared" si="7"/>
        <v>CheckerJ38</v>
      </c>
      <c r="B247" s="149" t="s">
        <v>705</v>
      </c>
      <c r="C247" s="149" t="s">
        <v>850</v>
      </c>
      <c r="E247" s="312"/>
      <c r="F247" s="328"/>
      <c r="H247" s="149" t="s">
        <v>1083</v>
      </c>
      <c r="I247" s="149" t="s">
        <v>1084</v>
      </c>
      <c r="J247" s="149" t="s">
        <v>1085</v>
      </c>
      <c r="K247" s="149" t="s">
        <v>1086</v>
      </c>
      <c r="L247" s="149" t="s">
        <v>1087</v>
      </c>
      <c r="M247" s="149" t="s">
        <v>12489</v>
      </c>
    </row>
    <row r="248" spans="1:13" ht="55.2">
      <c r="A248" s="149" t="str">
        <f t="shared" si="7"/>
        <v>CheckerJ40</v>
      </c>
      <c r="B248" s="149" t="s">
        <v>705</v>
      </c>
      <c r="C248" s="149" t="s">
        <v>851</v>
      </c>
      <c r="D248" s="149" t="s">
        <v>12750</v>
      </c>
      <c r="E248" s="312" t="s">
        <v>13477</v>
      </c>
      <c r="F248" s="328" t="s">
        <v>12702</v>
      </c>
      <c r="G248" s="149" t="s">
        <v>12917</v>
      </c>
      <c r="H248" s="149" t="s">
        <v>12751</v>
      </c>
      <c r="I248" s="149" t="s">
        <v>12752</v>
      </c>
      <c r="J248" s="149" t="s">
        <v>12753</v>
      </c>
      <c r="K248" s="149" t="s">
        <v>12754</v>
      </c>
      <c r="L248" s="149" t="s">
        <v>12755</v>
      </c>
      <c r="M248" s="149" t="s">
        <v>12756</v>
      </c>
    </row>
    <row r="249" spans="1:13" ht="55.2">
      <c r="A249" s="149" t="str">
        <f t="shared" si="7"/>
        <v>CheckerJ41</v>
      </c>
      <c r="B249" s="149" t="s">
        <v>705</v>
      </c>
      <c r="C249" s="149" t="s">
        <v>852</v>
      </c>
      <c r="E249" s="312"/>
      <c r="F249" s="328"/>
      <c r="H249" s="149" t="s">
        <v>1088</v>
      </c>
      <c r="I249" s="149" t="s">
        <v>1089</v>
      </c>
      <c r="J249" s="149" t="s">
        <v>1090</v>
      </c>
      <c r="K249" s="149" t="s">
        <v>1091</v>
      </c>
      <c r="L249" s="149" t="s">
        <v>1092</v>
      </c>
      <c r="M249" s="149" t="s">
        <v>12490</v>
      </c>
    </row>
    <row r="250" spans="1:13" ht="55.2">
      <c r="A250" s="149" t="str">
        <f t="shared" si="7"/>
        <v>CheckerJ42</v>
      </c>
      <c r="B250" s="149" t="s">
        <v>705</v>
      </c>
      <c r="C250" s="149" t="s">
        <v>853</v>
      </c>
      <c r="E250" s="312"/>
      <c r="F250" s="328"/>
      <c r="H250" s="149" t="s">
        <v>1093</v>
      </c>
      <c r="I250" s="149" t="s">
        <v>1094</v>
      </c>
      <c r="J250" s="149" t="s">
        <v>1095</v>
      </c>
      <c r="K250" s="149" t="s">
        <v>1096</v>
      </c>
      <c r="L250" s="149" t="s">
        <v>1097</v>
      </c>
      <c r="M250" s="149" t="s">
        <v>12491</v>
      </c>
    </row>
    <row r="251" spans="1:13" ht="55.2">
      <c r="A251" s="149" t="str">
        <f t="shared" si="7"/>
        <v>CheckerJ43</v>
      </c>
      <c r="B251" s="149" t="s">
        <v>705</v>
      </c>
      <c r="C251" s="149" t="s">
        <v>854</v>
      </c>
      <c r="E251" s="312"/>
      <c r="F251" s="328"/>
      <c r="H251" s="149" t="s">
        <v>1098</v>
      </c>
      <c r="I251" s="149" t="s">
        <v>1099</v>
      </c>
      <c r="J251" s="149" t="s">
        <v>1100</v>
      </c>
      <c r="K251" s="149" t="s">
        <v>1101</v>
      </c>
      <c r="L251" s="149" t="s">
        <v>1102</v>
      </c>
      <c r="M251" s="149" t="s">
        <v>12492</v>
      </c>
    </row>
    <row r="252" spans="1:13" ht="69">
      <c r="A252" s="149" t="str">
        <f t="shared" si="7"/>
        <v>CheckerJ45</v>
      </c>
      <c r="B252" s="149" t="s">
        <v>705</v>
      </c>
      <c r="C252" s="149" t="s">
        <v>855</v>
      </c>
      <c r="D252" s="149" t="s">
        <v>12493</v>
      </c>
      <c r="E252" s="312" t="s">
        <v>13478</v>
      </c>
      <c r="F252" s="328" t="s">
        <v>12703</v>
      </c>
      <c r="G252" s="149" t="s">
        <v>12918</v>
      </c>
      <c r="H252" s="149" t="s">
        <v>1103</v>
      </c>
      <c r="I252" s="149" t="s">
        <v>1104</v>
      </c>
      <c r="J252" s="149" t="s">
        <v>1105</v>
      </c>
      <c r="K252" s="149" t="s">
        <v>1106</v>
      </c>
      <c r="L252" s="149" t="s">
        <v>1107</v>
      </c>
      <c r="M252" s="149" t="s">
        <v>12494</v>
      </c>
    </row>
    <row r="253" spans="1:13" ht="69">
      <c r="A253" s="149" t="str">
        <f>B253&amp;C253</f>
        <v>CheckerJ46</v>
      </c>
      <c r="B253" s="149" t="s">
        <v>705</v>
      </c>
      <c r="C253" s="149" t="s">
        <v>856</v>
      </c>
      <c r="D253" s="149" t="s">
        <v>11718</v>
      </c>
      <c r="E253" s="312" t="s">
        <v>13479</v>
      </c>
      <c r="F253" s="328" t="s">
        <v>12704</v>
      </c>
      <c r="G253" s="149" t="s">
        <v>12919</v>
      </c>
      <c r="H253" s="149" t="s">
        <v>1113</v>
      </c>
      <c r="I253" s="149" t="s">
        <v>1114</v>
      </c>
      <c r="J253" s="149" t="s">
        <v>1115</v>
      </c>
      <c r="K253" s="149" t="s">
        <v>1116</v>
      </c>
      <c r="L253" s="149" t="s">
        <v>1117</v>
      </c>
      <c r="M253" s="149" t="s">
        <v>12496</v>
      </c>
    </row>
    <row r="254" spans="1:13" ht="82.8">
      <c r="A254" s="149" t="str">
        <f t="shared" si="7"/>
        <v>CheckerJ47</v>
      </c>
      <c r="B254" s="149" t="s">
        <v>705</v>
      </c>
      <c r="C254" s="149" t="s">
        <v>857</v>
      </c>
      <c r="D254" s="149" t="s">
        <v>12578</v>
      </c>
      <c r="E254" s="312" t="s">
        <v>13480</v>
      </c>
      <c r="F254" s="328" t="s">
        <v>12705</v>
      </c>
      <c r="G254" s="149" t="s">
        <v>12920</v>
      </c>
      <c r="H254" s="149" t="s">
        <v>1108</v>
      </c>
      <c r="I254" s="149" t="s">
        <v>1109</v>
      </c>
      <c r="J254" s="149" t="s">
        <v>1110</v>
      </c>
      <c r="K254" s="149" t="s">
        <v>1111</v>
      </c>
      <c r="L254" s="149" t="s">
        <v>1112</v>
      </c>
      <c r="M254" s="149" t="s">
        <v>12495</v>
      </c>
    </row>
    <row r="255" spans="1:13" ht="55.2">
      <c r="A255" s="149" t="str">
        <f t="shared" si="7"/>
        <v>CheckerJ48</v>
      </c>
      <c r="B255" s="149" t="s">
        <v>705</v>
      </c>
      <c r="C255" s="149" t="s">
        <v>858</v>
      </c>
      <c r="D255" s="149" t="s">
        <v>12497</v>
      </c>
      <c r="E255" s="312" t="s">
        <v>13481</v>
      </c>
      <c r="F255" s="328" t="s">
        <v>12706</v>
      </c>
      <c r="G255" s="149" t="s">
        <v>12921</v>
      </c>
      <c r="H255" s="149" t="s">
        <v>1118</v>
      </c>
      <c r="I255" s="149" t="s">
        <v>1119</v>
      </c>
      <c r="J255" s="149" t="s">
        <v>1120</v>
      </c>
      <c r="K255" s="149" t="s">
        <v>1121</v>
      </c>
      <c r="L255" s="149" t="s">
        <v>1122</v>
      </c>
      <c r="M255" s="149" t="s">
        <v>12498</v>
      </c>
    </row>
    <row r="256" spans="1:13" ht="110.4">
      <c r="A256" s="149" t="str">
        <f t="shared" si="7"/>
        <v>CheckerJ49</v>
      </c>
      <c r="B256" s="149" t="s">
        <v>705</v>
      </c>
      <c r="C256" s="149" t="s">
        <v>11714</v>
      </c>
      <c r="D256" s="149" t="s">
        <v>12499</v>
      </c>
      <c r="E256" s="312" t="s">
        <v>13482</v>
      </c>
      <c r="F256" s="329" t="s">
        <v>13527</v>
      </c>
      <c r="G256" s="149" t="s">
        <v>12922</v>
      </c>
      <c r="H256" s="149" t="s">
        <v>1123</v>
      </c>
      <c r="I256" s="149" t="s">
        <v>11987</v>
      </c>
      <c r="J256" s="149" t="s">
        <v>1124</v>
      </c>
      <c r="K256" s="149" t="s">
        <v>1125</v>
      </c>
      <c r="L256" s="149" t="s">
        <v>1126</v>
      </c>
      <c r="M256" s="149" t="s">
        <v>12500</v>
      </c>
    </row>
    <row r="257" spans="1:13" ht="55.2">
      <c r="A257" s="149" t="str">
        <f t="shared" si="7"/>
        <v>CheckerJ50</v>
      </c>
      <c r="B257" s="149" t="s">
        <v>705</v>
      </c>
      <c r="C257" s="149" t="s">
        <v>859</v>
      </c>
      <c r="D257" s="149" t="s">
        <v>12501</v>
      </c>
      <c r="E257" s="312" t="s">
        <v>13483</v>
      </c>
      <c r="F257" s="329" t="s">
        <v>13528</v>
      </c>
      <c r="G257" s="149" t="s">
        <v>12923</v>
      </c>
      <c r="H257" s="149" t="s">
        <v>1127</v>
      </c>
      <c r="I257" s="149" t="s">
        <v>1128</v>
      </c>
      <c r="J257" s="149" t="s">
        <v>1129</v>
      </c>
      <c r="K257" s="149" t="s">
        <v>1130</v>
      </c>
      <c r="L257" s="149" t="s">
        <v>1131</v>
      </c>
      <c r="M257" s="149" t="s">
        <v>12502</v>
      </c>
    </row>
    <row r="258" spans="1:13" ht="69">
      <c r="A258" s="149" t="str">
        <f t="shared" si="7"/>
        <v>CheckerJ51</v>
      </c>
      <c r="B258" s="149" t="s">
        <v>705</v>
      </c>
      <c r="C258" s="149" t="s">
        <v>860</v>
      </c>
      <c r="D258" s="149" t="s">
        <v>12579</v>
      </c>
      <c r="E258" s="312" t="s">
        <v>13484</v>
      </c>
      <c r="F258" s="329" t="s">
        <v>13529</v>
      </c>
      <c r="G258" s="149" t="s">
        <v>12924</v>
      </c>
      <c r="H258" s="149" t="s">
        <v>1132</v>
      </c>
      <c r="I258" s="149" t="s">
        <v>1133</v>
      </c>
      <c r="J258" s="149" t="s">
        <v>1134</v>
      </c>
      <c r="K258" s="149" t="s">
        <v>1135</v>
      </c>
      <c r="L258" s="149" t="s">
        <v>1136</v>
      </c>
      <c r="M258" s="149" t="s">
        <v>12503</v>
      </c>
    </row>
    <row r="259" spans="1:13" ht="55.2">
      <c r="A259" s="149" t="str">
        <f t="shared" si="7"/>
        <v>CheckerJ52</v>
      </c>
      <c r="B259" s="149" t="s">
        <v>705</v>
      </c>
      <c r="C259" s="149" t="s">
        <v>861</v>
      </c>
      <c r="D259" s="249"/>
      <c r="E259" s="325"/>
      <c r="F259" s="328"/>
      <c r="H259" s="149" t="s">
        <v>1137</v>
      </c>
      <c r="I259" s="149" t="s">
        <v>1138</v>
      </c>
      <c r="J259" s="149" t="s">
        <v>1139</v>
      </c>
      <c r="K259" s="149" t="s">
        <v>1140</v>
      </c>
      <c r="L259" s="149" t="s">
        <v>1141</v>
      </c>
      <c r="M259" s="149" t="s">
        <v>12504</v>
      </c>
    </row>
    <row r="260" spans="1:13" ht="55.2">
      <c r="A260" s="149" t="str">
        <f t="shared" si="7"/>
        <v>CheckerJ53</v>
      </c>
      <c r="B260" s="149" t="s">
        <v>705</v>
      </c>
      <c r="C260" s="149" t="s">
        <v>862</v>
      </c>
      <c r="D260" s="149" t="s">
        <v>12580</v>
      </c>
      <c r="E260" s="312" t="s">
        <v>13485</v>
      </c>
      <c r="F260" s="328" t="s">
        <v>12707</v>
      </c>
      <c r="G260" s="149" t="s">
        <v>12925</v>
      </c>
      <c r="H260" s="149" t="s">
        <v>1142</v>
      </c>
      <c r="I260" s="149" t="s">
        <v>1143</v>
      </c>
      <c r="J260" s="149" t="s">
        <v>1144</v>
      </c>
      <c r="K260" s="149" t="s">
        <v>1145</v>
      </c>
      <c r="L260" s="149" t="s">
        <v>1146</v>
      </c>
      <c r="M260" s="149" t="s">
        <v>12505</v>
      </c>
    </row>
    <row r="261" spans="1:13" ht="55.2">
      <c r="A261" s="149" t="str">
        <f t="shared" si="7"/>
        <v>CheckerJ54</v>
      </c>
      <c r="B261" s="149" t="s">
        <v>705</v>
      </c>
      <c r="C261" s="149" t="s">
        <v>863</v>
      </c>
      <c r="D261" s="149" t="s">
        <v>11719</v>
      </c>
      <c r="E261" s="312" t="s">
        <v>13486</v>
      </c>
      <c r="F261" s="328" t="s">
        <v>12708</v>
      </c>
      <c r="G261" s="149" t="s">
        <v>12926</v>
      </c>
      <c r="H261" s="149" t="s">
        <v>1147</v>
      </c>
      <c r="I261" s="149" t="s">
        <v>1148</v>
      </c>
      <c r="J261" s="149" t="s">
        <v>1149</v>
      </c>
      <c r="K261" s="149" t="s">
        <v>1150</v>
      </c>
      <c r="L261" s="149" t="s">
        <v>1151</v>
      </c>
      <c r="M261" s="149" t="s">
        <v>12506</v>
      </c>
    </row>
    <row r="262" spans="1:13" ht="55.2">
      <c r="A262" s="149" t="str">
        <f t="shared" si="7"/>
        <v>CheckerJ55</v>
      </c>
      <c r="B262" s="149" t="s">
        <v>705</v>
      </c>
      <c r="C262" s="149" t="s">
        <v>864</v>
      </c>
      <c r="D262" s="149" t="s">
        <v>11720</v>
      </c>
      <c r="E262" s="312" t="s">
        <v>13487</v>
      </c>
      <c r="F262" s="328"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6" t="s">
        <v>13488</v>
      </c>
      <c r="F263" s="352" t="s">
        <v>13962</v>
      </c>
      <c r="G263" s="149" t="s">
        <v>12928</v>
      </c>
      <c r="H263" s="149" t="s">
        <v>12589</v>
      </c>
      <c r="I263" s="149" t="s">
        <v>12590</v>
      </c>
      <c r="J263" s="149" t="s">
        <v>12591</v>
      </c>
      <c r="K263" s="270" t="s">
        <v>12592</v>
      </c>
      <c r="L263" s="271" t="s">
        <v>12593</v>
      </c>
      <c r="M263" s="149" t="s">
        <v>12594</v>
      </c>
    </row>
    <row r="264" spans="1:13" ht="55.2">
      <c r="A264" s="149" t="str">
        <f t="shared" si="7"/>
        <v>CheckerJ57</v>
      </c>
      <c r="B264" s="149" t="s">
        <v>705</v>
      </c>
      <c r="C264" s="149" t="s">
        <v>866</v>
      </c>
      <c r="D264" s="149" t="s">
        <v>12979</v>
      </c>
      <c r="E264" s="312" t="s">
        <v>12508</v>
      </c>
      <c r="F264" s="328" t="s">
        <v>12710</v>
      </c>
      <c r="G264" s="149" t="s">
        <v>12929</v>
      </c>
      <c r="H264" s="149" t="s">
        <v>1157</v>
      </c>
      <c r="I264" s="149" t="s">
        <v>1158</v>
      </c>
      <c r="J264" s="149" t="s">
        <v>1159</v>
      </c>
      <c r="K264" s="149" t="s">
        <v>1160</v>
      </c>
      <c r="L264" s="149" t="s">
        <v>1161</v>
      </c>
      <c r="M264" s="149" t="s">
        <v>12509</v>
      </c>
    </row>
    <row r="265" spans="1:13" ht="55.2">
      <c r="A265" s="149" t="str">
        <f t="shared" si="7"/>
        <v>CheckerJ58</v>
      </c>
      <c r="B265" s="149" t="s">
        <v>705</v>
      </c>
      <c r="C265" s="149" t="s">
        <v>867</v>
      </c>
      <c r="E265" s="312"/>
      <c r="F265" s="328"/>
      <c r="H265" s="149" t="s">
        <v>1162</v>
      </c>
      <c r="I265" s="149" t="s">
        <v>1163</v>
      </c>
      <c r="J265" s="149" t="s">
        <v>1164</v>
      </c>
      <c r="K265" s="149" t="s">
        <v>1165</v>
      </c>
      <c r="L265" s="149" t="s">
        <v>1166</v>
      </c>
      <c r="M265" s="149" t="s">
        <v>12510</v>
      </c>
    </row>
    <row r="266" spans="1:13" ht="55.2">
      <c r="A266" s="149" t="str">
        <f t="shared" si="7"/>
        <v>CheckerJ59</v>
      </c>
      <c r="B266" s="149" t="s">
        <v>705</v>
      </c>
      <c r="C266" s="149" t="s">
        <v>11715</v>
      </c>
      <c r="E266" s="312"/>
      <c r="F266" s="328"/>
      <c r="H266" s="149" t="s">
        <v>1167</v>
      </c>
      <c r="I266" s="149" t="s">
        <v>1168</v>
      </c>
      <c r="J266" s="149" t="s">
        <v>1169</v>
      </c>
      <c r="K266" s="149" t="s">
        <v>1170</v>
      </c>
      <c r="L266" s="149" t="s">
        <v>1171</v>
      </c>
      <c r="M266" s="149" t="s">
        <v>12511</v>
      </c>
    </row>
    <row r="267" spans="1:13" ht="55.2">
      <c r="A267" s="149" t="str">
        <f t="shared" si="7"/>
        <v>CheckerJ60</v>
      </c>
      <c r="B267" s="149" t="s">
        <v>705</v>
      </c>
      <c r="C267" s="149" t="s">
        <v>868</v>
      </c>
      <c r="E267" s="312"/>
      <c r="F267" s="328"/>
      <c r="H267" s="149" t="s">
        <v>1172</v>
      </c>
      <c r="I267" s="149" t="s">
        <v>1173</v>
      </c>
      <c r="J267" s="149" t="s">
        <v>1174</v>
      </c>
      <c r="K267" s="149" t="s">
        <v>1175</v>
      </c>
      <c r="L267" s="149" t="s">
        <v>1176</v>
      </c>
      <c r="M267" s="149" t="s">
        <v>12512</v>
      </c>
    </row>
    <row r="268" spans="1:13" ht="27.6">
      <c r="A268" s="149" t="str">
        <f t="shared" si="7"/>
        <v>CheckerJ61</v>
      </c>
      <c r="B268" s="149" t="s">
        <v>705</v>
      </c>
      <c r="C268" s="149" t="s">
        <v>11717</v>
      </c>
      <c r="D268" s="149" t="s">
        <v>11671</v>
      </c>
      <c r="E268" s="312" t="s">
        <v>13489</v>
      </c>
      <c r="F268" s="336" t="s">
        <v>12711</v>
      </c>
      <c r="G268" s="149" t="s">
        <v>12930</v>
      </c>
      <c r="H268" s="149" t="s">
        <v>1183</v>
      </c>
      <c r="I268" s="149" t="s">
        <v>1184</v>
      </c>
      <c r="J268" s="149" t="s">
        <v>1185</v>
      </c>
      <c r="K268" s="179" t="s">
        <v>1186</v>
      </c>
      <c r="L268" s="179" t="s">
        <v>1187</v>
      </c>
      <c r="M268" s="149" t="s">
        <v>12513</v>
      </c>
    </row>
    <row r="269" spans="1:13" ht="27.6">
      <c r="A269" s="149" t="str">
        <f t="shared" si="7"/>
        <v>CheckerJ62</v>
      </c>
      <c r="B269" s="149" t="s">
        <v>705</v>
      </c>
      <c r="C269" s="149" t="s">
        <v>869</v>
      </c>
      <c r="E269" s="312"/>
      <c r="F269" s="336"/>
      <c r="H269" s="149" t="s">
        <v>1183</v>
      </c>
      <c r="I269" s="149" t="s">
        <v>1184</v>
      </c>
      <c r="J269" s="149" t="s">
        <v>1185</v>
      </c>
      <c r="K269" s="179" t="s">
        <v>1186</v>
      </c>
      <c r="L269" s="179" t="s">
        <v>1187</v>
      </c>
      <c r="M269" s="149" t="s">
        <v>12513</v>
      </c>
    </row>
    <row r="270" spans="1:13" ht="27.6">
      <c r="A270" s="149" t="str">
        <f t="shared" si="7"/>
        <v>CheckerJ63</v>
      </c>
      <c r="B270" s="149" t="s">
        <v>705</v>
      </c>
      <c r="C270" s="149" t="s">
        <v>873</v>
      </c>
      <c r="E270" s="312"/>
      <c r="F270" s="336"/>
      <c r="H270" s="149" t="s">
        <v>1183</v>
      </c>
      <c r="I270" s="149" t="s">
        <v>1184</v>
      </c>
      <c r="J270" s="149" t="s">
        <v>1185</v>
      </c>
      <c r="K270" s="179" t="s">
        <v>1186</v>
      </c>
      <c r="L270" s="179" t="s">
        <v>1187</v>
      </c>
      <c r="M270" s="149" t="s">
        <v>12513</v>
      </c>
    </row>
    <row r="271" spans="1:13" ht="27.6">
      <c r="A271" s="149" t="str">
        <f t="shared" si="7"/>
        <v>CheckerJ64</v>
      </c>
      <c r="B271" s="149" t="s">
        <v>705</v>
      </c>
      <c r="C271" s="149" t="s">
        <v>874</v>
      </c>
      <c r="E271" s="312"/>
      <c r="F271" s="336"/>
      <c r="H271" s="149" t="s">
        <v>1183</v>
      </c>
      <c r="I271" s="149" t="s">
        <v>1184</v>
      </c>
      <c r="J271" s="149" t="s">
        <v>1185</v>
      </c>
      <c r="K271" s="179" t="s">
        <v>1186</v>
      </c>
      <c r="L271" s="179" t="s">
        <v>1187</v>
      </c>
      <c r="M271" s="149" t="s">
        <v>12513</v>
      </c>
    </row>
    <row r="272" spans="1:13" ht="41.4">
      <c r="A272" s="149" t="str">
        <f t="shared" ref="A272:A277" si="8">B272&amp;C272</f>
        <v>CheckerL57</v>
      </c>
      <c r="B272" s="149" t="s">
        <v>705</v>
      </c>
      <c r="C272" s="149" t="s">
        <v>11721</v>
      </c>
      <c r="D272" s="149" t="s">
        <v>12973</v>
      </c>
      <c r="E272" s="312" t="s">
        <v>13489</v>
      </c>
      <c r="F272" s="337" t="s">
        <v>12711</v>
      </c>
      <c r="G272" s="149" t="s">
        <v>12930</v>
      </c>
      <c r="H272" s="149" t="s">
        <v>1183</v>
      </c>
      <c r="I272" s="149" t="s">
        <v>1184</v>
      </c>
      <c r="J272" s="149" t="s">
        <v>1185</v>
      </c>
      <c r="K272" s="179" t="s">
        <v>1186</v>
      </c>
      <c r="L272" s="179" t="s">
        <v>1187</v>
      </c>
      <c r="M272" s="149" t="s">
        <v>12513</v>
      </c>
    </row>
    <row r="273" spans="1:13" ht="55.2">
      <c r="A273" s="149" t="str">
        <f t="shared" si="8"/>
        <v>Product ListA1</v>
      </c>
      <c r="B273" s="149" t="s">
        <v>756</v>
      </c>
      <c r="C273" s="149" t="s">
        <v>435</v>
      </c>
      <c r="D273" s="184" t="s">
        <v>11672</v>
      </c>
      <c r="E273" s="327" t="s">
        <v>12514</v>
      </c>
      <c r="F273" s="338" t="s">
        <v>12712</v>
      </c>
      <c r="G273" s="290" t="s">
        <v>12931</v>
      </c>
      <c r="H273" s="149" t="s">
        <v>303</v>
      </c>
      <c r="I273" s="149" t="s">
        <v>154</v>
      </c>
      <c r="J273" s="185" t="s">
        <v>790</v>
      </c>
      <c r="K273" s="151" t="s">
        <v>45</v>
      </c>
      <c r="L273" s="183" t="s">
        <v>13</v>
      </c>
      <c r="M273" s="184" t="s">
        <v>12515</v>
      </c>
    </row>
    <row r="274" spans="1:13">
      <c r="A274" s="149" t="str">
        <f t="shared" si="8"/>
        <v>Product ListB5</v>
      </c>
      <c r="B274" s="149" t="s">
        <v>756</v>
      </c>
      <c r="C274" s="149" t="s">
        <v>532</v>
      </c>
      <c r="D274" s="184" t="s">
        <v>11673</v>
      </c>
      <c r="E274" s="327" t="s">
        <v>13490</v>
      </c>
      <c r="F274" s="328" t="s">
        <v>278</v>
      </c>
      <c r="G274" s="184" t="s">
        <v>12932</v>
      </c>
      <c r="H274" s="149" t="s">
        <v>304</v>
      </c>
      <c r="I274" s="149" t="s">
        <v>155</v>
      </c>
      <c r="J274" s="184" t="s">
        <v>646</v>
      </c>
      <c r="K274" s="151" t="s">
        <v>46</v>
      </c>
      <c r="L274" s="186" t="s">
        <v>14</v>
      </c>
      <c r="M274" s="184" t="s">
        <v>12516</v>
      </c>
    </row>
    <row r="275" spans="1:13">
      <c r="A275" s="149" t="str">
        <f t="shared" si="8"/>
        <v>Product ListC5</v>
      </c>
      <c r="B275" s="149" t="s">
        <v>756</v>
      </c>
      <c r="C275" s="149" t="s">
        <v>550</v>
      </c>
      <c r="D275" s="184" t="s">
        <v>11674</v>
      </c>
      <c r="E275" s="327" t="s">
        <v>12517</v>
      </c>
      <c r="F275" s="328" t="s">
        <v>279</v>
      </c>
      <c r="G275" s="184" t="s">
        <v>12933</v>
      </c>
      <c r="H275" s="149" t="s">
        <v>305</v>
      </c>
      <c r="I275" s="149" t="s">
        <v>156</v>
      </c>
      <c r="J275" s="184" t="s">
        <v>522</v>
      </c>
      <c r="K275" s="151" t="s">
        <v>47</v>
      </c>
      <c r="L275" s="186" t="s">
        <v>15</v>
      </c>
      <c r="M275" s="184" t="s">
        <v>12518</v>
      </c>
    </row>
    <row r="276" spans="1:13">
      <c r="A276" s="149" t="str">
        <f t="shared" si="8"/>
        <v>Product ListD5</v>
      </c>
      <c r="B276" s="149" t="s">
        <v>756</v>
      </c>
      <c r="C276" s="149" t="s">
        <v>757</v>
      </c>
      <c r="D276" s="184" t="s">
        <v>467</v>
      </c>
      <c r="E276" s="327" t="s">
        <v>191</v>
      </c>
      <c r="F276" s="328" t="s">
        <v>602</v>
      </c>
      <c r="G276" s="184" t="s">
        <v>12857</v>
      </c>
      <c r="H276" s="149" t="s">
        <v>508</v>
      </c>
      <c r="I276" s="149" t="s">
        <v>509</v>
      </c>
      <c r="J276" s="184" t="s">
        <v>572</v>
      </c>
      <c r="K276" s="151" t="s">
        <v>510</v>
      </c>
      <c r="L276" s="186" t="s">
        <v>350</v>
      </c>
      <c r="M276" s="184" t="s">
        <v>12384</v>
      </c>
    </row>
    <row r="277" spans="1:13" ht="28.8">
      <c r="A277" s="149" t="str">
        <f t="shared" si="8"/>
        <v>GeneralCpy</v>
      </c>
      <c r="B277" s="149" t="s">
        <v>377</v>
      </c>
      <c r="C277" s="149" t="s">
        <v>378</v>
      </c>
      <c r="D277" s="149" t="s">
        <v>13349</v>
      </c>
      <c r="E277" s="312" t="s">
        <v>13491</v>
      </c>
      <c r="F277" s="328" t="s">
        <v>13530</v>
      </c>
      <c r="G277" s="270" t="s">
        <v>13568</v>
      </c>
      <c r="H277" s="149" t="s">
        <v>13621</v>
      </c>
      <c r="I277" s="149" t="s">
        <v>13622</v>
      </c>
      <c r="J277" s="149" t="s">
        <v>13728</v>
      </c>
      <c r="K277" s="149" t="s">
        <v>13782</v>
      </c>
      <c r="L277" s="149" t="s">
        <v>13837</v>
      </c>
      <c r="M277" s="149" t="s">
        <v>13838</v>
      </c>
    </row>
    <row r="278" spans="1:13">
      <c r="A278" s="149" t="s">
        <v>829</v>
      </c>
      <c r="B278" s="149" t="s">
        <v>377</v>
      </c>
      <c r="E278" s="312"/>
      <c r="F278" s="328"/>
      <c r="M278" s="149"/>
    </row>
    <row r="279" spans="1:13">
      <c r="E279" s="312"/>
      <c r="F279" s="328"/>
      <c r="M279" s="149"/>
    </row>
    <row r="280" spans="1:13" ht="82.8">
      <c r="A280" s="149" t="s">
        <v>467</v>
      </c>
      <c r="D280" s="149" t="s">
        <v>12757</v>
      </c>
      <c r="E280" s="312" t="s">
        <v>13492</v>
      </c>
      <c r="F280" s="328" t="s">
        <v>12713</v>
      </c>
      <c r="G280" s="149" t="s">
        <v>12934</v>
      </c>
      <c r="H280" s="149" t="s">
        <v>1300</v>
      </c>
      <c r="I280" s="149" t="s">
        <v>1305</v>
      </c>
      <c r="J280" s="149" t="s">
        <v>1306</v>
      </c>
      <c r="K280" s="149" t="s">
        <v>1311</v>
      </c>
      <c r="L280" s="173" t="s">
        <v>1312</v>
      </c>
      <c r="M280" s="149" t="s">
        <v>12581</v>
      </c>
    </row>
    <row r="281" spans="1:13" ht="27.6">
      <c r="A281" s="149" t="s">
        <v>467</v>
      </c>
      <c r="D281" s="149" t="s">
        <v>210</v>
      </c>
      <c r="E281" s="312" t="s">
        <v>216</v>
      </c>
      <c r="F281" s="328" t="s">
        <v>221</v>
      </c>
      <c r="G281" s="151" t="s">
        <v>217</v>
      </c>
      <c r="H281" s="149" t="s">
        <v>56</v>
      </c>
      <c r="I281" s="149" t="s">
        <v>157</v>
      </c>
      <c r="J281" s="149" t="s">
        <v>791</v>
      </c>
      <c r="K281" s="149" t="s">
        <v>49</v>
      </c>
      <c r="L281" s="180" t="s">
        <v>214</v>
      </c>
      <c r="M281" s="149" t="s">
        <v>12582</v>
      </c>
    </row>
    <row r="282" spans="1:13" ht="27.6">
      <c r="A282" s="149" t="s">
        <v>467</v>
      </c>
      <c r="D282" s="149" t="s">
        <v>211</v>
      </c>
      <c r="E282" s="312" t="s">
        <v>212</v>
      </c>
      <c r="F282" s="328" t="s">
        <v>222</v>
      </c>
      <c r="G282" s="151" t="s">
        <v>218</v>
      </c>
      <c r="H282" s="149" t="s">
        <v>57</v>
      </c>
      <c r="I282" s="149" t="s">
        <v>158</v>
      </c>
      <c r="J282" s="149" t="s">
        <v>802</v>
      </c>
      <c r="K282" s="149" t="s">
        <v>50</v>
      </c>
      <c r="L282" s="180" t="s">
        <v>213</v>
      </c>
      <c r="M282" s="149" t="s">
        <v>12583</v>
      </c>
    </row>
    <row r="283" spans="1:13" ht="69">
      <c r="A283" s="149" t="s">
        <v>467</v>
      </c>
      <c r="D283" s="149" t="s">
        <v>204</v>
      </c>
      <c r="E283" s="312" t="s">
        <v>205</v>
      </c>
      <c r="F283" s="328" t="s">
        <v>206</v>
      </c>
      <c r="G283" s="151" t="s">
        <v>219</v>
      </c>
      <c r="H283" s="149" t="s">
        <v>58</v>
      </c>
      <c r="I283" s="149" t="s">
        <v>159</v>
      </c>
      <c r="J283" s="149" t="s">
        <v>207</v>
      </c>
      <c r="K283" s="149" t="s">
        <v>208</v>
      </c>
      <c r="L283" s="180" t="s">
        <v>209</v>
      </c>
      <c r="M283" s="149" t="s">
        <v>12584</v>
      </c>
    </row>
    <row r="284" spans="1:13" ht="27.6">
      <c r="A284" s="149" t="s">
        <v>467</v>
      </c>
      <c r="D284" s="149" t="s">
        <v>194</v>
      </c>
      <c r="E284" s="312" t="s">
        <v>195</v>
      </c>
      <c r="F284" s="328" t="s">
        <v>223</v>
      </c>
      <c r="G284" s="151" t="s">
        <v>196</v>
      </c>
      <c r="H284" s="149" t="s">
        <v>59</v>
      </c>
      <c r="I284" s="149" t="s">
        <v>160</v>
      </c>
      <c r="J284" s="149" t="s">
        <v>792</v>
      </c>
      <c r="K284" s="149" t="s">
        <v>53</v>
      </c>
      <c r="L284" s="180" t="s">
        <v>215</v>
      </c>
      <c r="M284" s="149" t="s">
        <v>12585</v>
      </c>
    </row>
    <row r="285" spans="1:13" ht="27.6">
      <c r="A285" s="149" t="s">
        <v>467</v>
      </c>
      <c r="D285" s="149" t="s">
        <v>197</v>
      </c>
      <c r="E285" s="312" t="s">
        <v>198</v>
      </c>
      <c r="F285" s="328" t="s">
        <v>224</v>
      </c>
      <c r="G285" s="151" t="s">
        <v>199</v>
      </c>
      <c r="H285" s="149" t="s">
        <v>60</v>
      </c>
      <c r="I285" s="149" t="s">
        <v>161</v>
      </c>
      <c r="J285" s="149" t="s">
        <v>793</v>
      </c>
      <c r="K285" s="149" t="s">
        <v>51</v>
      </c>
      <c r="L285" s="180" t="s">
        <v>200</v>
      </c>
      <c r="M285" s="149" t="s">
        <v>12586</v>
      </c>
    </row>
    <row r="286" spans="1:13" ht="82.8">
      <c r="A286" s="149" t="s">
        <v>467</v>
      </c>
      <c r="D286" s="149" t="s">
        <v>203</v>
      </c>
      <c r="E286" s="312" t="s">
        <v>13493</v>
      </c>
      <c r="F286" s="328" t="s">
        <v>12714</v>
      </c>
      <c r="G286" s="151" t="s">
        <v>220</v>
      </c>
      <c r="H286" s="149" t="s">
        <v>201</v>
      </c>
      <c r="I286" s="149" t="s">
        <v>162</v>
      </c>
      <c r="J286" s="149" t="s">
        <v>794</v>
      </c>
      <c r="K286" s="149" t="s">
        <v>52</v>
      </c>
      <c r="L286" s="180" t="s">
        <v>202</v>
      </c>
      <c r="M286" s="149" t="s">
        <v>12587</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94"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Steiner Leslie</cp:lastModifiedBy>
  <cp:lastPrinted>2015-04-21T20:47:43Z</cp:lastPrinted>
  <dcterms:created xsi:type="dcterms:W3CDTF">2010-06-21T21:00:23Z</dcterms:created>
  <dcterms:modified xsi:type="dcterms:W3CDTF">2020-03-27T08:52:04Z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