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O:\SEI\Environnement\CMRT\"/>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0" yWindow="0" windowWidth="28800" windowHeight="11592"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V18" i="5"/>
  <c r="V17" i="5"/>
  <c r="R17" i="5" s="1"/>
  <c r="V16"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17" i="5"/>
  <c r="T16" i="5"/>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G48" i="5"/>
  <c r="G74" i="5"/>
  <c r="G86" i="5"/>
  <c r="J107" i="5"/>
  <c r="S178" i="5"/>
  <c r="AB178" i="5"/>
  <c r="T178" i="5"/>
  <c r="V215" i="5"/>
  <c r="G215" i="5" s="1"/>
  <c r="R299" i="5"/>
  <c r="J299" i="5"/>
  <c r="T312" i="5"/>
  <c r="S312" i="5"/>
  <c r="T379" i="5"/>
  <c r="S379" i="5"/>
  <c r="E392" i="5"/>
  <c r="X392" i="5" s="1"/>
  <c r="I392" i="5"/>
  <c r="H392" i="5"/>
  <c r="E62" i="5"/>
  <c r="X62" i="5" s="1"/>
  <c r="S110" i="5"/>
  <c r="AB11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R16" i="5"/>
  <c r="X16" i="5"/>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G31" i="5"/>
  <c r="G34" i="5"/>
  <c r="S36" i="5"/>
  <c r="E39" i="5"/>
  <c r="X39" i="5" s="1"/>
  <c r="I46"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E33" i="5"/>
  <c r="X33" i="5" s="1"/>
  <c r="I34" i="5"/>
  <c r="G39" i="5"/>
  <c r="E49" i="5"/>
  <c r="X49" i="5" s="1"/>
  <c r="I50" i="5"/>
  <c r="E65" i="5"/>
  <c r="X65" i="5" s="1"/>
  <c r="I66" i="5"/>
  <c r="S72" i="5"/>
  <c r="E81" i="5"/>
  <c r="X81" i="5" s="1"/>
  <c r="I82" i="5"/>
  <c r="S88"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X17" i="5"/>
  <c r="AB17" i="5"/>
  <c r="R18"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AB18"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114" i="5"/>
  <c r="F118" i="5"/>
  <c r="R118" i="5"/>
  <c r="J118" i="5"/>
  <c r="X5"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S109" i="5"/>
  <c r="AB109" i="5"/>
  <c r="E117" i="5"/>
  <c r="X117" i="5" s="1"/>
  <c r="J121" i="5"/>
  <c r="I121" i="5"/>
  <c r="H121" i="5"/>
  <c r="S141" i="5"/>
  <c r="AB141" i="5"/>
  <c r="H146" i="5"/>
  <c r="F150" i="5"/>
  <c r="R150" i="5"/>
  <c r="J150" i="5"/>
  <c r="AB16" i="5"/>
  <c r="X18"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AB31" i="5"/>
  <c r="S31"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T18" i="5"/>
  <c r="C12" i="6" l="1"/>
  <c r="S17" i="5"/>
  <c r="S18" i="5"/>
  <c r="C11" i="6" l="1"/>
  <c r="C7" i="6"/>
  <c r="C9" i="6"/>
  <c r="C10" i="6"/>
  <c r="B32" i="6"/>
  <c r="C8"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H25" i="6" s="1"/>
  <c r="B35" i="6"/>
  <c r="G35" i="6" s="1"/>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S16" i="5"/>
  <c r="H46" i="6" l="1"/>
  <c r="D46" i="6" s="1"/>
  <c r="H31" i="6"/>
  <c r="C31" i="6" s="1"/>
  <c r="C29" i="6"/>
  <c r="D29" i="6"/>
  <c r="H30" i="6"/>
  <c r="G68" i="6"/>
  <c r="H68" i="6" s="1"/>
  <c r="D68" i="6" s="1"/>
  <c r="AB11" i="5"/>
  <c r="V11" i="5"/>
  <c r="V13" i="5"/>
  <c r="AB9" i="5"/>
  <c r="V10" i="5"/>
  <c r="AB13" i="5"/>
  <c r="AB8" i="5"/>
  <c r="V9" i="5"/>
  <c r="AB12" i="5"/>
  <c r="AB14" i="5"/>
  <c r="V8" i="5"/>
  <c r="AB10" i="5"/>
  <c r="V14" i="5"/>
  <c r="AB7" i="5"/>
  <c r="V12" i="5"/>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2" i="5"/>
  <c r="R7" i="5"/>
  <c r="G66" i="6"/>
  <c r="H66" i="6" s="1"/>
  <c r="C66" i="6" s="1"/>
  <c r="G67" i="6"/>
  <c r="H67" i="6" s="1"/>
  <c r="D67" i="6" s="1"/>
  <c r="G65" i="6"/>
  <c r="H65" i="6" s="1"/>
  <c r="C65" i="6" s="1"/>
  <c r="R11" i="5"/>
  <c r="R9" i="5"/>
  <c r="R8" i="5"/>
  <c r="R14" i="5"/>
  <c r="R10" i="5"/>
  <c r="R13" i="5"/>
  <c r="C68" i="6"/>
  <c r="C49" i="6"/>
  <c r="C47" i="6"/>
  <c r="C60" i="6"/>
  <c r="D60" i="6"/>
  <c r="D58" i="6"/>
  <c r="C58" i="6"/>
  <c r="D63" i="6"/>
  <c r="C63" i="6"/>
  <c r="C62" i="6"/>
  <c r="D62" i="6"/>
  <c r="C54" i="6"/>
  <c r="D54" i="6"/>
  <c r="D57" i="6"/>
  <c r="C57" i="6"/>
  <c r="F56" i="6"/>
  <c r="H56" i="6" s="1"/>
  <c r="H55" i="6"/>
  <c r="D59" i="6"/>
  <c r="C59" i="6"/>
  <c r="T7" i="5"/>
  <c r="T12" i="5"/>
  <c r="T9" i="5"/>
  <c r="T13" i="5"/>
  <c r="T8" i="5"/>
  <c r="T14" i="5"/>
  <c r="T10" i="5"/>
  <c r="T11" i="5"/>
  <c r="X12" i="5" l="1"/>
  <c r="D65" i="6"/>
  <c r="X9" i="5"/>
  <c r="X11" i="5"/>
  <c r="X13" i="5"/>
  <c r="D66" i="6"/>
  <c r="C67" i="6"/>
  <c r="X10" i="5"/>
  <c r="X14" i="5"/>
  <c r="X8" i="5"/>
  <c r="X7" i="5"/>
  <c r="G69" i="6"/>
  <c r="H69" i="6" s="1"/>
  <c r="H70" i="6" s="1"/>
  <c r="D2" i="6" s="1"/>
  <c r="D55" i="6"/>
  <c r="C55" i="6"/>
  <c r="D56" i="6"/>
  <c r="C56" i="6"/>
  <c r="S7" i="5"/>
  <c r="S12" i="5"/>
  <c r="S13" i="5"/>
  <c r="S10" i="5"/>
  <c r="S14" i="5"/>
  <c r="S8" i="5"/>
  <c r="S9" i="5"/>
  <c r="S11"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<sst xmlns="http://schemas.openxmlformats.org/spreadsheetml/2006/main" count="21980" uniqueCount="15529">
  <si>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</si>
  <si>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</si>
  <si>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</si>
  <si>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</si>
  <si>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</si>
  <si>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</si>
  <si>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</si>
  <si>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</si>
  <si>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</si>
  <si>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</si>
  <si>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</si>
  <si>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</si>
  <si>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</si>
  <si>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</si>
  <si>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</si>
  <si>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</si>
  <si>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</si>
  <si>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</si>
  <si>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</si>
  <si>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</si>
  <si>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</si>
  <si>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</si>
  <si>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</si>
  <si>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</si>
  <si>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</si>
  <si>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</si>
  <si>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</si>
  <si>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</si>
  <si>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</si>
  <si>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</si>
  <si>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</si>
  <si>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</si>
  <si>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</si>
  <si>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</si>
  <si>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</si>
  <si>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</si>
  <si>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</si>
  <si>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</si>
  <si>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</si>
  <si>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</si>
  <si>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</si>
  <si>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</si>
  <si>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</si>
  <si>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</si>
  <si>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</si>
  <si>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</si>
  <si>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</si>
  <si>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</si>
  <si>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</si>
  <si>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</si>
  <si>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</si>
  <si>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</si>
  <si>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</si>
  <si>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</si>
  <si>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</si>
  <si>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</si>
  <si>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</si>
  <si>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</si>
  <si>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</si>
  <si>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</si>
  <si>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</si>
  <si>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</si>
  <si>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</si>
  <si>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</si>
  <si>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</si>
  <si>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</si>
  <si>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</si>
  <si>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</si>
  <si>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</si>
  <si>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</si>
  <si>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</si>
  <si>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</si>
  <si>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</si>
  <si>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</si>
  <si>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</si>
  <si>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</si>
  <si>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</si>
  <si>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</si>
  <si>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</si>
  <si>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</si>
  <si>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</si>
  <si>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</si>
  <si>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</si>
  <si>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</si>
  <si>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</si>
  <si>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</si>
  <si>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</si>
  <si>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</si>
  <si>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</si>
  <si>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</si>
  <si>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</si>
  <si>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</si>
  <si>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</si>
  <si>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</si>
  <si>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</si>
  <si>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</si>
  <si>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</si>
  <si>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</si>
  <si>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</si>
  <si>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</si>
  <si>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</si>
  <si>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</si>
  <si>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</si>
  <si>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</si>
  <si>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</si>
  <si>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</si>
  <si>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</si>
  <si>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</si>
  <si>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</si>
  <si>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</si>
  <si>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</si>
  <si>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</si>
  <si>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</si>
  <si>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</si>
  <si>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</si>
  <si>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</si>
  <si>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</si>
  <si>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</si>
  <si>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</si>
  <si>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</si>
  <si>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</si>
  <si>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</si>
  <si>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</si>
  <si>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</si>
  <si>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</si>
  <si>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</si>
  <si>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</si>
  <si>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</si>
  <si>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</si>
  <si>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</si>
  <si>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</si>
  <si>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</si>
  <si>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</si>
  <si>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</si>
  <si>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</si>
  <si>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</si>
  <si>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</si>
  <si>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</si>
  <si>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</si>
  <si>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</si>
  <si>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</si>
  <si>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</si>
  <si>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</si>
  <si>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</si>
  <si>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</si>
  <si>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</si>
  <si>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</si>
  <si>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</si>
  <si>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</si>
  <si>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</si>
  <si>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</si>
  <si>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</si>
  <si>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</si>
  <si>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</si>
  <si>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</si>
  <si>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</si>
  <si>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</si>
  <si>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</si>
  <si>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</si>
  <si>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</si>
  <si>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</si>
  <si>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</si>
  <si>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</si>
  <si>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</si>
  <si>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</si>
  <si>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</si>
  <si>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</si>
  <si>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</si>
  <si>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</si>
  <si>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</si>
  <si>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</si>
  <si>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</si>
  <si>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</si>
  <si>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</si>
  <si>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</si>
  <si>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</si>
  <si>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</si>
  <si>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</si>
  <si>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</si>
  <si>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</si>
  <si>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</si>
  <si>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</si>
  <si>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</si>
  <si>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</si>
  <si>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</si>
  <si>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</si>
  <si>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</si>
  <si>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</si>
  <si>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</si>
  <si>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</si>
  <si>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</si>
  <si>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</si>
  <si>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</si>
  <si>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</si>
  <si>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</si>
  <si>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</si>
  <si>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</si>
  <si>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</si>
  <si>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</si>
  <si>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</si>
  <si>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</si>
  <si>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</si>
  <si>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</si>
  <si>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</si>
  <si>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</si>
  <si>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</si>
  <si>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</si>
  <si>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</si>
  <si>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</si>
  <si>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</si>
  <si>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</si>
  <si>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</si>
  <si>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</si>
  <si>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</si>
  <si>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</si>
  <si>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</si>
  <si>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</si>
  <si>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</si>
  <si>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</si>
  <si>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</si>
  <si>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</si>
  <si>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</si>
  <si>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</si>
  <si>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</si>
  <si>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</si>
  <si>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</si>
  <si>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</si>
  <si>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</si>
  <si>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</si>
  <si>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</si>
  <si>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</si>
  <si>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</si>
  <si>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</si>
  <si>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</si>
  <si>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</si>
  <si>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</si>
  <si>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</si>
  <si>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</si>
  <si>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</si>
  <si>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</si>
  <si>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</si>
  <si>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</si>
  <si>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</si>
  <si>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</si>
  <si>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</si>
  <si>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</si>
  <si>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</si>
  <si>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</si>
  <si>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</si>
  <si>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</si>
  <si>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</si>
  <si>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</si>
  <si>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</si>
  <si>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</si>
  <si>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</si>
  <si>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</si>
  <si>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</si>
  <si>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</si>
  <si>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</si>
  <si>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</si>
  <si>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</si>
  <si>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</si>
  <si>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</si>
  <si>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</si>
  <si>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</si>
  <si>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</si>
  <si>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</si>
  <si>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</si>
  <si>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</si>
  <si>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</si>
  <si>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</si>
  <si>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</si>
  <si>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</si>
  <si>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</si>
  <si>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</si>
  <si>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</si>
  <si>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</si>
  <si>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</si>
  <si>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</si>
  <si>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</si>
  <si>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</si>
  <si>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</si>
  <si>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</si>
  <si>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</si>
  <si>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</si>
  <si>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</si>
  <si>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</si>
  <si>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</si>
  <si>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</si>
  <si>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</si>
  <si>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</si>
  <si>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</si>
  <si>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</si>
  <si>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</si>
  <si>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</si>
  <si>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</si>
  <si>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</si>
  <si>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</si>
  <si>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</si>
  <si>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</si>
  <si>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</si>
  <si>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</si>
  <si>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</si>
  <si>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</si>
  <si>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</si>
  <si>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</si>
  <si>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</si>
  <si>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</si>
  <si>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</si>
  <si>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</si>
  <si>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</si>
  <si>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</si>
  <si>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</si>
  <si>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</si>
  <si>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</si>
  <si>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</si>
  <si>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</si>
  <si>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</si>
  <si>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</si>
  <si>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</si>
  <si>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</si>
  <si>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</si>
  <si>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</si>
  <si>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</si>
  <si>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</si>
  <si>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</si>
  <si>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</si>
  <si>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</si>
  <si>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</si>
  <si>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</si>
  <si>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</si>
  <si>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</si>
  <si>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</si>
  <si>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</si>
  <si>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</si>
  <si>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</si>
  <si>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</si>
  <si>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</si>
  <si>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</si>
  <si>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</si>
  <si>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</si>
  <si>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</si>
  <si>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</si>
  <si>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</si>
  <si>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</si>
  <si>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</si>
  <si>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</si>
  <si>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</si>
  <si>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</si>
  <si>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</si>
  <si>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</si>
  <si>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</si>
  <si>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</si>
  <si>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</si>
  <si>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</si>
  <si>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</si>
  <si>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</si>
  <si>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</si>
  <si>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</si>
  <si>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</si>
  <si>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</si>
  <si>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</si>
  <si>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</si>
  <si>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</si>
  <si>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</si>
  <si>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</si>
  <si>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</si>
  <si>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</si>
  <si>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</si>
  <si>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</si>
  <si>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</si>
  <si>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</si>
  <si>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</si>
  <si>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</si>
  <si>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</si>
  <si>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</si>
  <si>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</si>
  <si>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</si>
  <si>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</si>
  <si>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</si>
  <si>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</si>
  <si>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</si>
  <si>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</si>
  <si>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</si>
  <si>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</si>
  <si>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</si>
  <si>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</si>
  <si>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</si>
  <si>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</si>
  <si>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</si>
  <si>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</si>
  <si>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</si>
  <si>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</si>
  <si>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</si>
  <si>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</si>
  <si>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</si>
  <si>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</si>
  <si>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</si>
  <si>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</si>
  <si>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</si>
  <si>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</si>
  <si>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</si>
  <si>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</si>
  <si>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</si>
  <si>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</si>
  <si>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</si>
  <si>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</si>
  <si>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</si>
  <si>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</si>
  <si>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</si>
  <si>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</si>
  <si>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</si>
  <si>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</si>
  <si>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</si>
  <si>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</si>
  <si>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</si>
  <si>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</si>
  <si>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</si>
  <si>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</si>
  <si>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</si>
  <si>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</si>
  <si>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</si>
  <si>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</si>
  <si>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</si>
  <si>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</si>
  <si>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</si>
  <si>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</si>
  <si>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</si>
  <si>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</si>
  <si>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</si>
  <si>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</si>
  <si>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</si>
  <si>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</si>
  <si>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</si>
  <si>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</si>
  <si>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</si>
  <si>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</si>
  <si>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</si>
  <si>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</si>
  <si>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</si>
  <si>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</si>
  <si>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</si>
  <si>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</si>
  <si>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</si>
  <si>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</si>
  <si>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</si>
  <si>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</si>
  <si>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</si>
  <si>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</si>
  <si>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</si>
  <si>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</si>
  <si>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</si>
  <si>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</si>
  <si>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</si>
  <si>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</si>
  <si>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</si>
  <si>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</si>
  <si>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</si>
  <si>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</si>
  <si>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</si>
  <si>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</si>
  <si>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</si>
  <si>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</si>
  <si>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</si>
  <si>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</si>
  <si>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</si>
  <si>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</si>
  <si>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</si>
  <si>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</si>
  <si>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</si>
  <si>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</si>
  <si>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</si>
  <si>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</si>
  <si>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</si>
  <si>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</si>
  <si>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</si>
  <si>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</si>
  <si>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</si>
  <si>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</si>
  <si>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</si>
  <si>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</si>
  <si>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</si>
  <si>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</si>
  <si>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</si>
  <si>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</si>
  <si>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</si>
  <si>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</si>
  <si>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</si>
  <si>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</si>
  <si>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</si>
  <si>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</si>
  <si>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</si>
  <si>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</si>
  <si>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</si>
  <si>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</si>
  <si>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</si>
  <si>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</si>
  <si>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</si>
  <si>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</si>
  <si>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</si>
  <si>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</si>
  <si>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</si>
  <si>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</si>
  <si>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</si>
  <si>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</si>
  <si>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</si>
  <si>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</si>
  <si>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</si>
  <si>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</si>
  <si>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</si>
  <si>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</si>
  <si>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</si>
  <si>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</si>
  <si>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</si>
  <si>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</si>
  <si>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</si>
  <si>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</si>
  <si>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</si>
  <si>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</si>
  <si>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</si>
  <si>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</si>
  <si>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</si>
  <si>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</si>
  <si>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</si>
  <si>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</si>
  <si>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</si>
  <si>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</si>
  <si>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</si>
  <si>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</si>
  <si>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</si>
  <si>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</si>
  <si>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</si>
  <si>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</si>
  <si>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</si>
  <si>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</si>
  <si>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</si>
  <si>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</si>
  <si>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</si>
  <si>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</si>
  <si>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</si>
  <si>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</si>
  <si>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</si>
  <si>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</si>
  <si>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</si>
  <si>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</si>
  <si>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</si>
  <si>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</si>
  <si>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</si>
  <si>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</si>
  <si>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</si>
  <si>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</si>
  <si>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</si>
  <si>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</si>
  <si>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</si>
  <si>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</si>
  <si>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</si>
  <si>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</si>
  <si>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</si>
  <si>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</si>
  <si>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</si>
  <si>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</si>
  <si>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</si>
  <si>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</si>
  <si>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</si>
  <si>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</si>
  <si>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</si>
  <si>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</si>
  <si>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</si>
  <si>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</si>
  <si>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</si>
  <si>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</si>
  <si>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</si>
  <si>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</si>
  <si>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</si>
  <si>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</si>
  <si>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</si>
  <si>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</si>
  <si>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</si>
  <si>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</si>
  <si>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</si>
  <si>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</si>
  <si>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</si>
  <si>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</si>
  <si>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</si>
  <si>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</si>
  <si>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</si>
  <si>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</si>
  <si>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</si>
  <si>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</si>
  <si>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</si>
  <si>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</si>
  <si>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</si>
  <si>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</si>
  <si>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</si>
  <si>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</si>
  <si>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</si>
  <si>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</si>
  <si>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</si>
  <si>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</si>
  <si>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</si>
  <si>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</si>
  <si>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</si>
  <si>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</si>
  <si>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</si>
  <si>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</si>
  <si>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</si>
  <si>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</si>
  <si>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</si>
  <si>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</si>
  <si>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</si>
  <si>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</si>
  <si>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</si>
  <si>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</si>
  <si>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</si>
  <si>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</si>
  <si>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</si>
  <si>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</si>
  <si>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</si>
  <si>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</si>
  <si>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</si>
  <si>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</si>
  <si>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</si>
  <si>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</si>
  <si>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</si>
  <si>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</si>
  <si>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</si>
  <si>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</si>
  <si>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</si>
  <si>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</si>
  <si>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</si>
  <si>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</si>
  <si>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</si>
  <si>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</si>
  <si>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</si>
  <si>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</si>
  <si>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</si>
  <si>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</si>
  <si>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</si>
  <si>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</si>
  <si>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</si>
  <si>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</si>
  <si>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</si>
  <si>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</si>
  <si>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</si>
  <si>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</si>
  <si>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</si>
  <si>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</si>
  <si>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</si>
  <si>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</si>
  <si>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</si>
  <si>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</si>
  <si>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</si>
  <si>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</si>
  <si>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</si>
  <si>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</si>
  <si>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</si>
  <si>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</si>
  <si>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</si>
  <si>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</si>
  <si>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</si>
  <si>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</si>
  <si>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</si>
  <si>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</si>
  <si>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</si>
  <si>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</si>
  <si>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</si>
  <si>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</si>
  <si>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</si>
  <si>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</si>
  <si>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</si>
  <si>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</si>
  <si>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</si>
  <si>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</si>
  <si>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</si>
  <si>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</si>
  <si>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</si>
  <si>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</si>
  <si>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</si>
  <si>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</si>
  <si>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</si>
  <si>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</si>
  <si>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</si>
  <si>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</si>
  <si>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</si>
  <si>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</si>
  <si>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</si>
  <si>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</si>
  <si>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</si>
  <si>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</si>
  <si>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</si>
  <si>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</si>
  <si>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</si>
  <si>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</si>
  <si>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</si>
  <si>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</si>
  <si>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</si>
  <si>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</si>
  <si>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</si>
  <si>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</si>
  <si>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</si>
  <si>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</si>
  <si>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</si>
  <si>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</si>
  <si>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</si>
  <si>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</si>
  <si>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</si>
  <si>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</si>
  <si>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</si>
  <si>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</si>
  <si>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</si>
  <si>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</si>
  <si>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</si>
  <si>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</si>
  <si>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</si>
  <si>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</si>
  <si>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</si>
  <si>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</si>
  <si>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</si>
  <si>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</si>
  <si>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</si>
  <si>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</si>
  <si>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</si>
  <si>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</si>
  <si>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</si>
  <si>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</si>
  <si>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</si>
  <si>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</si>
  <si>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</si>
  <si>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</si>
  <si>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</si>
  <si>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</si>
  <si>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</si>
  <si>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</si>
  <si>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</si>
  <si>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</si>
  <si>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</si>
  <si>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</si>
  <si>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</si>
  <si>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</si>
  <si>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</si>
  <si>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</si>
  <si>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</si>
  <si>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</si>
  <si>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</si>
  <si>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</si>
  <si>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</si>
  <si>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</si>
  <si>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</si>
  <si>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</si>
  <si>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</si>
  <si>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</si>
  <si>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</si>
  <si>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</si>
  <si>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</si>
  <si>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</si>
  <si>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</si>
  <si>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</si>
  <si>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</si>
  <si>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</si>
  <si>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</si>
  <si>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</si>
  <si>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</si>
  <si>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</si>
  <si>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</si>
  <si>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</si>
  <si>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</si>
  <si>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</si>
  <si>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</si>
  <si>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</si>
  <si>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</si>
  <si>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</si>
  <si>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</si>
  <si>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</si>
  <si>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</si>
  <si>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</si>
  <si>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</si>
  <si>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</si>
  <si>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</si>
  <si>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</si>
  <si>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</si>
  <si>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</si>
  <si>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</si>
  <si>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</si>
  <si>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</si>
  <si>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</si>
  <si>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</si>
  <si>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</si>
  <si>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</si>
  <si>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</si>
  <si>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</si>
  <si>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</si>
  <si>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</si>
  <si>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</si>
  <si>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</si>
  <si>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</si>
  <si>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</si>
  <si>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</si>
  <si>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</si>
  <si>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</si>
  <si>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</si>
  <si>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</si>
  <si>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</si>
  <si>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</si>
  <si>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</si>
  <si>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</si>
  <si>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</si>
  <si>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</si>
  <si>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</si>
  <si>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</si>
  <si>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</si>
  <si>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</si>
  <si>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</si>
  <si>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</si>
  <si>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</si>
  <si>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</si>
  <si>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</si>
  <si>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</si>
  <si>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</si>
  <si>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</si>
  <si>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</si>
  <si>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</si>
  <si>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</si>
  <si>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</si>
  <si>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</si>
  <si>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</si>
  <si>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</si>
  <si>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</si>
  <si>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</si>
  <si>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</si>
  <si>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</si>
  <si>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</si>
  <si>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</si>
  <si>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</si>
  <si>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</si>
  <si>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</si>
  <si>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</si>
  <si>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</si>
  <si>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</si>
  <si>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</si>
  <si>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</si>
  <si>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</si>
  <si>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</si>
  <si>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</si>
  <si>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</si>
  <si>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</si>
  <si>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</si>
  <si>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</si>
  <si>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</si>
  <si>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</si>
  <si>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</si>
  <si>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</si>
  <si>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</si>
  <si>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</si>
  <si>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</si>
  <si>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</si>
  <si>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</si>
  <si>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</si>
  <si>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</si>
  <si>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</si>
  <si>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</si>
  <si>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</si>
  <si>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</si>
  <si>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</si>
  <si>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</si>
  <si>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</si>
  <si>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</si>
  <si>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</si>
  <si>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</si>
  <si>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</si>
  <si>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</si>
  <si>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</si>
  <si>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</si>
  <si>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</si>
  <si>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</si>
  <si>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</si>
  <si>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</si>
  <si>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</si>
  <si>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</si>
  <si>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</si>
  <si>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</si>
  <si>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</si>
  <si>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</si>
  <si>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</si>
  <si>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</si>
  <si>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</si>
  <si>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</si>
  <si>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</si>
  <si>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</si>
  <si>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</si>
  <si>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</si>
  <si>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</si>
  <si>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</si>
  <si>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</si>
  <si>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</si>
  <si>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</si>
  <si>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</si>
  <si>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</si>
  <si>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</si>
  <si>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</si>
  <si>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</si>
  <si>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</si>
  <si>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</si>
  <si>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</si>
  <si>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</si>
  <si>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</si>
  <si>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</si>
  <si>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</si>
  <si>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</si>
  <si>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</si>
  <si>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</si>
  <si>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</si>
  <si>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</si>
  <si>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</si>
  <si>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</si>
  <si>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</si>
  <si>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</si>
  <si>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</si>
  <si>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</si>
  <si>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</si>
  <si>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</si>
  <si>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</si>
  <si>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</si>
  <si>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</si>
  <si>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</si>
  <si>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</si>
  <si>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</si>
  <si>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</si>
  <si>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</si>
  <si>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</si>
  <si>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</si>
  <si>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</si>
  <si>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</si>
  <si>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</si>
  <si>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</si>
  <si>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</si>
  <si>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</si>
  <si>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</si>
  <si>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</si>
  <si>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</si>
  <si>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</si>
  <si>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</si>
  <si>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</si>
  <si>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</si>
  <si>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</si>
  <si>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</si>
  <si>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</si>
  <si>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</si>
  <si>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</si>
  <si>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</si>
  <si>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</si>
  <si>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</si>
  <si>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</si>
  <si>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</si>
  <si>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</si>
  <si>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</si>
  <si>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</si>
  <si>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</si>
  <si>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</si>
  <si>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</si>
  <si>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</si>
  <si>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</si>
  <si>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</si>
  <si>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</si>
  <si>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</si>
  <si>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</si>
  <si>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</si>
  <si>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</si>
  <si>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</si>
  <si>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</si>
  <si>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</si>
  <si>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</si>
  <si>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</si>
  <si>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</si>
  <si>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</si>
  <si>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</si>
  <si>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</si>
  <si>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</si>
  <si>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</si>
  <si>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</si>
  <si>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</si>
  <si>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</si>
  <si>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</si>
  <si>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</si>
  <si>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</si>
  <si>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</si>
  <si>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</si>
  <si>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</si>
  <si>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</si>
  <si>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</si>
  <si>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</si>
  <si>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</si>
  <si>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</si>
  <si>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</si>
  <si>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</si>
  <si>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</si>
  <si>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</si>
  <si>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</si>
  <si>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</si>
  <si>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</si>
  <si>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</si>
  <si>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</si>
  <si>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</si>
  <si>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</si>
  <si>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</si>
  <si>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</si>
  <si>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</si>
  <si>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</si>
  <si>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</si>
  <si>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</si>
  <si>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</si>
  <si>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</si>
  <si>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</si>
  <si>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</si>
  <si>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</si>
  <si>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</si>
  <si>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</si>
  <si>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</si>
  <si>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</si>
  <si>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</si>
  <si>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</si>
  <si>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</si>
  <si>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</si>
  <si>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</si>
  <si>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</si>
  <si>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</si>
  <si>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</si>
  <si>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</si>
  <si>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</si>
  <si>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</si>
  <si>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</si>
  <si>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</si>
  <si>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</si>
  <si>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</si>
  <si>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</si>
  <si>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</si>
  <si>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</si>
  <si>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</si>
  <si>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</si>
  <si>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</si>
  <si>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</si>
  <si>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</si>
  <si>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</si>
  <si>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</si>
  <si>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</si>
  <si>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</si>
  <si>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</si>
  <si>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</si>
  <si>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</si>
  <si>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</si>
  <si>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</si>
  <si>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</si>
  <si>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</si>
  <si>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</si>
  <si>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</si>
  <si>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</si>
  <si>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</si>
  <si>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</si>
  <si>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</si>
  <si>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</si>
  <si>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</si>
  <si>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</si>
  <si>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</si>
  <si>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</si>
  <si>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</si>
  <si>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</si>
  <si>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</si>
  <si>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</si>
  <si>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</si>
  <si>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</si>
  <si>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</si>
  <si>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</si>
  <si>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</si>
  <si>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</si>
  <si>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</si>
  <si>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</si>
  <si>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</si>
  <si>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</si>
  <si>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</si>
  <si>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</si>
  <si>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</si>
  <si>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</si>
  <si>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</si>
  <si>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</si>
  <si>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</si>
  <si>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</si>
  <si>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</si>
  <si>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</si>
  <si>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</si>
  <si>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</si>
  <si>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</si>
  <si>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</si>
  <si>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</si>
  <si>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</si>
  <si>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</si>
  <si>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</si>
  <si>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</si>
  <si>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</si>
  <si>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</si>
  <si>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</si>
  <si>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</si>
  <si>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</si>
  <si>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</si>
  <si>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</si>
  <si>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</si>
  <si>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</si>
  <si>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</si>
  <si>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</si>
  <si>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</si>
  <si>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</si>
  <si>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</si>
  <si>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</si>
  <si>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</si>
  <si>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</si>
  <si>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</si>
  <si>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</si>
  <si>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</si>
  <si>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</si>
  <si>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</si>
  <si>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</si>
  <si>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</si>
  <si>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</si>
  <si>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</si>
  <si>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</si>
  <si>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</si>
  <si>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</si>
  <si>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</si>
  <si>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</si>
  <si>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</si>
  <si>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</si>
  <si>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</si>
  <si>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</si>
  <si>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</si>
  <si>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</si>
  <si>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</si>
  <si>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</si>
  <si>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</si>
  <si>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</si>
  <si>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</si>
  <si>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</si>
  <si>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</si>
  <si>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</si>
  <si>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</si>
  <si>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</si>
  <si>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</si>
  <si>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</si>
  <si>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</si>
  <si>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</si>
  <si>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</si>
  <si>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</si>
  <si>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</si>
  <si>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</si>
  <si>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</si>
  <si>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</si>
  <si>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</si>
  <si>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</si>
  <si>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</si>
  <si>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</si>
  <si>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</si>
  <si>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</si>
  <si>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</si>
  <si>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</si>
  <si>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</si>
  <si>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</si>
  <si>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</si>
  <si>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</si>
  <si>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</si>
  <si>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</si>
  <si>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</si>
  <si>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</si>
  <si>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</si>
  <si>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</si>
  <si>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</si>
  <si>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</si>
  <si>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</si>
  <si>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</si>
  <si>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</si>
  <si>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</si>
  <si>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</si>
  <si>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</si>
  <si>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</si>
  <si>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</si>
  <si>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</si>
  <si>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</si>
  <si>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</si>
  <si>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</si>
  <si>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</si>
  <si>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</si>
  <si>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</si>
  <si>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</si>
  <si>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</si>
  <si>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</si>
  <si>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</si>
  <si>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</si>
  <si>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</si>
  <si>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</si>
  <si>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</si>
  <si>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</si>
  <si>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</si>
  <si>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</si>
  <si>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</si>
  <si>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</si>
  <si>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</si>
  <si>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</si>
  <si>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</si>
  <si>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</si>
  <si>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</si>
  <si>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</si>
  <si>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</si>
  <si>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</si>
  <si>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</si>
  <si>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</si>
  <si>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</si>
  <si>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</si>
  <si>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</si>
  <si>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</si>
  <si>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</si>
  <si>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</si>
  <si>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</si>
  <si>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</si>
  <si>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</si>
  <si>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</si>
  <si>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</si>
  <si>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</si>
  <si>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</si>
  <si>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</si>
  <si>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</si>
  <si>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</si>
  <si>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</si>
  <si>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</si>
  <si>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</si>
  <si>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</si>
  <si>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</si>
  <si>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</si>
  <si>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</si>
  <si>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</si>
  <si>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</si>
  <si>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</si>
  <si>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</si>
  <si>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</si>
  <si>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</si>
  <si>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</si>
  <si>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</si>
  <si>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</si>
  <si>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</si>
  <si>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</si>
  <si>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</si>
  <si>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</si>
  <si>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</si>
  <si>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</si>
  <si>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</si>
  <si>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</si>
  <si>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</si>
  <si>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</si>
  <si>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</si>
  <si>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</si>
  <si>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</si>
  <si>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</si>
  <si>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</si>
  <si>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</si>
  <si>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</si>
  <si>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</si>
  <si>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</si>
  <si>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</si>
  <si>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</si>
  <si>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</si>
  <si>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</si>
  <si>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</si>
  <si>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</si>
  <si>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</si>
  <si>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</si>
  <si>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</si>
  <si>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</si>
  <si>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</si>
  <si>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</si>
  <si>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</si>
  <si>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</si>
  <si>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</si>
  <si>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</si>
  <si>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</si>
  <si>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</si>
  <si>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</si>
  <si>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</si>
  <si>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</si>
  <si>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</si>
  <si>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</si>
  <si>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</si>
  <si>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</si>
  <si>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</si>
  <si>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</si>
  <si>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</si>
  <si>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</si>
  <si>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</si>
  <si>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</si>
  <si>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</si>
  <si>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</si>
  <si>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</si>
  <si>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</si>
  <si>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</si>
  <si>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</si>
  <si>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</si>
  <si>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</si>
  <si>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</si>
  <si>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</si>
  <si>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</si>
  <si>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</si>
  <si>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</si>
  <si>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</si>
  <si>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</si>
  <si>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</si>
  <si>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</si>
  <si>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</si>
  <si>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</si>
  <si>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</si>
  <si>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</si>
  <si>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</si>
  <si>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</si>
  <si>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</si>
  <si>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</si>
  <si>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</si>
  <si>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</si>
  <si>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</si>
  <si>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</si>
  <si>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</si>
  <si>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</si>
  <si>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</si>
  <si>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</si>
  <si>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</si>
  <si>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</si>
  <si>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</si>
  <si>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</si>
  <si>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</si>
  <si>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</si>
  <si>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</si>
  <si>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</si>
  <si>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</si>
  <si>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</si>
  <si>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</si>
  <si>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</si>
  <si>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</si>
  <si>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</si>
  <si>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</si>
  <si>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</si>
  <si>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</si>
  <si>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</si>
  <si>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</si>
  <si>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</si>
  <si>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</si>
  <si>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</si>
  <si>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</si>
  <si>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</si>
  <si>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</si>
  <si>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</si>
  <si>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</si>
  <si>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</si>
  <si>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</si>
  <si>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</si>
  <si>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</si>
  <si>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</si>
  <si>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</si>
  <si>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</si>
  <si>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</si>
  <si>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</si>
  <si>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</si>
  <si>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</si>
  <si>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</si>
  <si>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</si>
  <si>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</si>
  <si>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</si>
  <si>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</si>
  <si>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</si>
  <si>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</si>
  <si>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</si>
  <si>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</si>
  <si>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</si>
  <si>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</si>
  <si>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</si>
  <si>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</si>
  <si>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</si>
  <si>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</si>
  <si>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</si>
  <si>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</si>
  <si>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</si>
  <si>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</si>
  <si>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</si>
  <si>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</si>
  <si>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</si>
  <si>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</si>
  <si>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</si>
  <si>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</si>
  <si>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</si>
  <si>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</si>
  <si>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</si>
  <si>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</si>
  <si>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</si>
  <si>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</si>
  <si>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</si>
  <si>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</si>
  <si>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</si>
  <si>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</si>
  <si>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</si>
  <si>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</si>
  <si>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</si>
  <si>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</si>
  <si>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</si>
  <si>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</si>
  <si>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</si>
  <si>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</si>
  <si>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</si>
  <si>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</si>
  <si>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</si>
  <si>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</si>
  <si>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</si>
  <si>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</si>
  <si>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</si>
  <si>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</si>
  <si>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</si>
  <si>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</si>
  <si>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</si>
  <si>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</si>
  <si>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</si>
  <si>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</si>
  <si>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</si>
  <si>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</si>
  <si>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</si>
  <si>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</si>
  <si>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</si>
  <si>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</si>
  <si>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</si>
  <si>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</si>
  <si>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</si>
  <si>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</si>
  <si>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</si>
  <si>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</si>
  <si>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</si>
  <si>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</si>
  <si>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</si>
  <si>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</si>
  <si>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</si>
  <si>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</si>
  <si>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</si>
  <si>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</si>
  <si>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</si>
  <si>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</si>
  <si>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</si>
  <si>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</si>
  <si>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</si>
  <si>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</si>
  <si>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</si>
  <si>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</si>
  <si>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</si>
  <si>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</si>
  <si>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</si>
  <si>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</si>
  <si>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</si>
  <si>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</si>
  <si>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</si>
  <si>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</si>
  <si>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</si>
  <si>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</si>
  <si>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</si>
  <si>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</si>
  <si>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</si>
  <si>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</si>
  <si>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</si>
  <si>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</si>
  <si>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</si>
  <si>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</si>
  <si>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</si>
  <si>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</si>
  <si>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</si>
  <si>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</si>
  <si>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</si>
  <si>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</si>
  <si>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</si>
  <si>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</si>
  <si>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</si>
  <si>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</si>
  <si>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</si>
  <si>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</si>
  <si>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</si>
  <si>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</si>
  <si>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</si>
  <si>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</si>
  <si>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</si>
  <si>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</si>
  <si>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</si>
  <si>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</si>
  <si>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</si>
  <si>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</si>
  <si>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</si>
  <si>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</si>
  <si>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</si>
  <si>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</si>
  <si>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</si>
  <si>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</si>
  <si>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</si>
  <si>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</si>
  <si>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</si>
  <si>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</si>
  <si>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</si>
  <si>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</si>
  <si>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</si>
  <si>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</si>
  <si>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</si>
  <si>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</si>
  <si>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</si>
  <si>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</si>
  <si>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</si>
  <si>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</si>
  <si>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</si>
  <si>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</si>
  <si>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</si>
  <si>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</si>
  <si>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</si>
  <si>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</si>
  <si>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</si>
  <si>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</si>
  <si>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</si>
  <si>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</si>
  <si>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</si>
  <si>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</si>
  <si>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</si>
  <si>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</si>
  <si>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</si>
  <si>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</si>
  <si>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</si>
  <si>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</si>
  <si>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</si>
  <si>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</si>
  <si>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</si>
  <si>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</si>
  <si>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</si>
  <si>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</si>
  <si>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</si>
  <si>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</si>
  <si>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</si>
  <si>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</si>
  <si>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</si>
  <si>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</si>
  <si>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</si>
  <si>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</si>
  <si>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</si>
  <si>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</si>
  <si>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</si>
  <si>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</si>
  <si>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</si>
  <si>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</si>
  <si>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</si>
  <si>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</si>
  <si>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</si>
  <si>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</si>
  <si>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</si>
  <si>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</si>
  <si>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</si>
  <si>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</si>
  <si>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</si>
  <si>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</si>
  <si>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</si>
  <si>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</si>
  <si>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</si>
  <si>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</si>
  <si>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</si>
  <si>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</si>
  <si>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</si>
  <si>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</si>
  <si>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</si>
  <si>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</si>
  <si>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</si>
  <si>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</si>
  <si>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</si>
  <si>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</si>
  <si>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</si>
  <si>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</si>
  <si>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</si>
  <si>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</si>
  <si>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</si>
  <si>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</si>
  <si>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</si>
  <si>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</si>
  <si>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</si>
  <si>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</si>
  <si>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</si>
  <si>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</si>
  <si>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</si>
  <si>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</si>
  <si>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</si>
  <si>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</si>
  <si>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</si>
  <si>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</si>
  <si>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</si>
  <si>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</si>
  <si>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</si>
  <si>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</si>
  <si>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</si>
  <si>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</si>
  <si>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</si>
  <si>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</si>
  <si>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</si>
  <si>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</si>
  <si>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</si>
  <si>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</si>
  <si>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</si>
  <si>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</si>
  <si>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</si>
  <si>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</si>
  <si>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</si>
  <si>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</si>
  <si>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</si>
  <si>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</si>
  <si>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</si>
  <si>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</si>
  <si>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</si>
  <si>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</si>
  <si>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</si>
  <si>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</si>
  <si>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</si>
  <si>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</si>
  <si>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</si>
  <si>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</si>
  <si>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</si>
  <si>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</si>
  <si>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</si>
  <si>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</si>
  <si>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</si>
  <si>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</si>
  <si>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</si>
  <si>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</si>
  <si>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</si>
  <si>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</si>
  <si>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</si>
  <si>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</si>
  <si>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</si>
  <si>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</si>
  <si>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</si>
  <si>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</si>
  <si>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</si>
  <si>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</si>
  <si>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</si>
  <si>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</si>
  <si>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</si>
  <si>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</si>
  <si>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</si>
  <si>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</si>
  <si>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</si>
  <si>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</si>
  <si>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</si>
  <si>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</si>
  <si>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</si>
  <si>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</si>
  <si>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</si>
  <si>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</si>
  <si>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</si>
  <si>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</si>
  <si>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</si>
  <si>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</si>
  <si>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</si>
  <si>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</si>
  <si>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</si>
  <si>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</si>
  <si>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</si>
  <si>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</si>
  <si>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</si>
  <si>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</si>
  <si>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</si>
  <si>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</si>
  <si>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</si>
  <si>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</si>
  <si>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</si>
  <si>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</si>
  <si>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</si>
  <si>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</si>
  <si>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</si>
  <si>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</si>
  <si>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</si>
  <si>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</si>
  <si>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</si>
  <si>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</si>
  <si>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</si>
  <si>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</si>
  <si>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</si>
  <si>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</si>
  <si>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</si>
  <si>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</si>
  <si>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</si>
  <si>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</si>
  <si>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</si>
  <si>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</si>
  <si>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</si>
  <si>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</si>
  <si>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</si>
  <si>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</si>
  <si>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</si>
  <si>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</si>
  <si>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</si>
  <si>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</si>
  <si>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</si>
  <si>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</si>
  <si>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</si>
  <si>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</si>
  <si>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</si>
  <si>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</si>
  <si>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</si>
  <si>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</si>
  <si>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</si>
  <si>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</si>
  <si>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</si>
  <si>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</si>
  <si>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</si>
  <si>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</si>
  <si>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</si>
  <si>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</si>
  <si>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</si>
  <si>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</si>
  <si>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</si>
  <si>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</si>
  <si>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</si>
  <si>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</si>
  <si>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</si>
  <si>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</si>
  <si>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</si>
  <si>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</si>
  <si>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</si>
  <si>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</si>
  <si>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</si>
  <si>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</si>
  <si>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</si>
  <si>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</si>
  <si>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</si>
  <si>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</si>
  <si>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</si>
  <si>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</si>
  <si>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</si>
  <si>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</si>
  <si>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</si>
  <si>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</si>
  <si>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</si>
  <si>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</si>
  <si>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</si>
  <si>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</si>
  <si>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</si>
  <si>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</si>
  <si>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</si>
  <si>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</si>
  <si>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</si>
  <si>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</si>
  <si>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</si>
  <si>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</si>
  <si>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</si>
  <si>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</si>
  <si>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</si>
  <si>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</si>
  <si>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</si>
  <si>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</si>
  <si>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</si>
  <si>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</si>
  <si>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</si>
  <si>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</si>
  <si>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</si>
  <si>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</si>
  <si>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</si>
  <si>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</si>
  <si>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</si>
  <si>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</si>
  <si>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</si>
  <si>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</si>
  <si>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</si>
  <si>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</si>
  <si>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</si>
  <si>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</si>
  <si>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</si>
  <si>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</si>
  <si>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</si>
  <si>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</si>
  <si>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</si>
  <si>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</si>
  <si>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</si>
  <si>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</si>
  <si>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</si>
  <si>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</si>
  <si>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</si>
  <si>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</si>
  <si>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</si>
  <si>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</si>
  <si>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</si>
  <si>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</si>
  <si>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</si>
  <si>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</si>
  <si>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</si>
  <si>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</si>
  <si>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</si>
  <si>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</si>
  <si>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</si>
  <si>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</si>
  <si>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</si>
  <si>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</si>
  <si>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</si>
  <si>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</si>
  <si>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</si>
  <si>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</si>
  <si>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</si>
  <si>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</si>
  <si>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</si>
  <si>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</si>
  <si>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</si>
  <si>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</si>
  <si>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</si>
  <si>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</si>
  <si>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</si>
  <si>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</si>
  <si>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</si>
  <si>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</si>
  <si>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</si>
  <si>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</si>
  <si>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</si>
  <si>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</si>
  <si>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</si>
  <si>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</si>
  <si>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</si>
  <si>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</si>
  <si>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</si>
  <si>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</si>
  <si>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</si>
  <si>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</si>
  <si>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</si>
  <si>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</si>
  <si>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</si>
  <si>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</si>
  <si>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</si>
  <si>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</si>
  <si>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</si>
  <si>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</si>
  <si>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</si>
  <si>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</si>
  <si>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</si>
  <si>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</si>
  <si>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</si>
  <si>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</si>
  <si>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</si>
  <si>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</si>
  <si>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</si>
  <si>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</si>
  <si>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</si>
  <si>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</si>
  <si>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</si>
  <si>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</si>
  <si>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</si>
  <si>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</si>
  <si>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</si>
  <si>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</si>
  <si>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</si>
  <si>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</si>
  <si>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</si>
  <si>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</si>
  <si>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</si>
  <si>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</si>
  <si>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</si>
  <si>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</si>
  <si>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</si>
  <si>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</si>
  <si>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</si>
  <si>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</si>
  <si>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</si>
  <si>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</si>
  <si>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</si>
  <si>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</si>
  <si>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</si>
  <si>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</si>
  <si>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</si>
  <si>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</si>
  <si>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</si>
  <si>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</si>
  <si>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</si>
  <si>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</si>
  <si>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</si>
  <si>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</si>
  <si>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</si>
  <si>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</si>
  <si>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</si>
  <si>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</si>
  <si>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</si>
  <si>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</si>
  <si>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</si>
  <si>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</si>
  <si>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</si>
  <si>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</si>
  <si>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</si>
  <si>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</si>
  <si>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</si>
  <si>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</si>
  <si>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</si>
  <si>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</si>
  <si>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</si>
  <si>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</si>
  <si>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</si>
  <si>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</si>
  <si>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</si>
  <si>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</si>
  <si>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</si>
  <si>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</si>
  <si>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</si>
  <si>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</si>
  <si>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</si>
  <si>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</si>
  <si>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</si>
  <si>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</si>
  <si>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</si>
  <si>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</si>
  <si>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</si>
  <si>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</si>
  <si>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</si>
  <si>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</si>
  <si>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</si>
  <si>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</si>
  <si>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</si>
  <si>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</si>
  <si>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</si>
  <si>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</si>
  <si>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</si>
  <si>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</si>
  <si>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</si>
  <si>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</si>
  <si>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</si>
  <si>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</si>
  <si>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</si>
  <si>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</si>
  <si>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</si>
  <si>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</si>
  <si>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</si>
  <si>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</si>
  <si>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</si>
  <si>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</si>
  <si>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</si>
  <si>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</si>
  <si>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</si>
  <si>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</si>
  <si>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</si>
  <si>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</si>
  <si>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</si>
  <si>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</si>
  <si>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</si>
  <si>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</si>
  <si>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</si>
  <si>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</si>
  <si>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</si>
  <si>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</si>
  <si>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</si>
  <si>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</si>
  <si>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</si>
  <si>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</si>
  <si>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</si>
  <si>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</si>
  <si>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</si>
  <si>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</si>
  <si>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</si>
  <si>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</si>
  <si>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</si>
  <si>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</si>
  <si>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</si>
  <si>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</si>
  <si>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</si>
  <si>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</si>
  <si>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</si>
  <si>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</si>
  <si>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</si>
  <si>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</si>
  <si>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</si>
  <si>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</si>
  <si>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</si>
  <si>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</si>
  <si>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</si>
  <si>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</si>
  <si>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</si>
  <si>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</si>
  <si>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</si>
  <si>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</si>
  <si>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</si>
  <si>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</si>
  <si>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</si>
  <si>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</si>
  <si>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</si>
  <si>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</si>
  <si>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</si>
  <si>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</si>
  <si>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</si>
  <si>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</si>
  <si>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</si>
  <si>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</si>
  <si>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</si>
  <si>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</si>
  <si>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</si>
  <si>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</si>
  <si>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</si>
  <si>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</si>
  <si>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</si>
  <si>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</si>
  <si>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</si>
  <si>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</si>
  <si>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</si>
  <si>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</si>
  <si>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</si>
  <si>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</si>
  <si>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</si>
  <si>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</si>
  <si>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</si>
  <si>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</si>
  <si>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</si>
  <si>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</si>
  <si>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</si>
  <si>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</si>
  <si>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</si>
  <si>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</si>
  <si>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</si>
  <si>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</si>
  <si>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</si>
  <si>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</si>
  <si>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</si>
  <si>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</si>
  <si>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</si>
  <si>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</si>
  <si>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</si>
  <si>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</si>
  <si>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</si>
  <si>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</si>
  <si>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</si>
  <si>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</si>
  <si>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</si>
  <si>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</si>
  <si>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</si>
  <si>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</si>
  <si>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</si>
  <si>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</si>
  <si>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</si>
  <si>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</si>
  <si>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</si>
  <si>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</si>
  <si>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</si>
  <si>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</si>
  <si>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</si>
  <si>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</si>
  <si>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</si>
  <si>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</si>
  <si>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</si>
  <si>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</si>
  <si>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</si>
  <si>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</si>
  <si>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</si>
  <si>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</si>
  <si>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</si>
  <si>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</si>
  <si>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</si>
  <si>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</si>
  <si>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</si>
  <si>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</si>
  <si>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</si>
  <si>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</si>
  <si>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</si>
  <si>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</si>
  <si>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</si>
  <si>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</si>
  <si>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</si>
  <si>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</si>
  <si>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</si>
  <si>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</si>
  <si>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</si>
  <si>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</si>
  <si>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</si>
  <si>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</si>
  <si>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</si>
  <si>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</si>
  <si>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</si>
  <si>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</si>
  <si>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</si>
  <si>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</si>
  <si>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</si>
  <si>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</si>
  <si>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</si>
  <si>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</si>
  <si>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</si>
  <si>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</si>
  <si>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</si>
  <si>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</si>
  <si>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</si>
  <si>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</si>
  <si>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</si>
  <si>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</si>
  <si>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</si>
  <si>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</si>
  <si>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</si>
  <si>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</si>
  <si>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</si>
  <si>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</si>
  <si>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</si>
  <si>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</si>
  <si>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</si>
  <si>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</si>
  <si>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</si>
  <si>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</si>
  <si>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</si>
  <si>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</si>
  <si>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</si>
  <si>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</si>
  <si>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</si>
  <si>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</si>
  <si>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</si>
  <si>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</si>
  <si>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</si>
  <si>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</si>
  <si>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</si>
  <si>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</si>
  <si>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</si>
  <si>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</si>
  <si>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</si>
  <si>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</si>
  <si>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</si>
  <si>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</si>
  <si>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</si>
  <si>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</si>
  <si>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</si>
  <si>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</si>
  <si>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</si>
  <si>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</si>
  <si>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</si>
  <si>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</si>
  <si>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</si>
  <si>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</si>
  <si>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</si>
  <si>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</si>
  <si>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</si>
  <si>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</si>
  <si>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</si>
  <si>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</si>
  <si>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</si>
  <si>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</si>
  <si>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</si>
  <si>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</si>
  <si>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</si>
  <si>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</si>
  <si>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</si>
  <si>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</si>
  <si>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</si>
  <si>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</si>
  <si>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</si>
  <si>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</si>
  <si>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</si>
  <si>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</si>
  <si>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</si>
  <si>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</si>
  <si>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</si>
  <si>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</si>
  <si>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</si>
  <si>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</si>
  <si>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</si>
  <si>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</si>
  <si>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</si>
  <si>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</si>
  <si>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</si>
  <si>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</si>
  <si>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</si>
  <si>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</si>
  <si>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</si>
  <si>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</si>
  <si>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</si>
  <si>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</si>
  <si>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</si>
  <si>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</si>
  <si>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</si>
  <si>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</si>
  <si>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</si>
  <si>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</si>
  <si>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</si>
  <si>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</si>
  <si>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</si>
  <si>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</si>
  <si>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</si>
  <si>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</si>
  <si>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</si>
  <si>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</si>
  <si>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</si>
  <si>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</si>
  <si>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</si>
  <si>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</si>
  <si>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</si>
  <si>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</si>
  <si>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</si>
  <si>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</si>
  <si>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</si>
  <si>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</si>
  <si>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</si>
  <si>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</si>
  <si>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</si>
  <si>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</si>
  <si>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</si>
  <si>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</si>
  <si>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</si>
  <si>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</si>
  <si>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</si>
  <si>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</si>
  <si>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</si>
  <si>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</si>
  <si>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</si>
  <si>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</si>
  <si>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</si>
  <si>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</si>
  <si>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</si>
  <si>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</si>
  <si>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</si>
  <si>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</si>
  <si>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</si>
  <si>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</si>
  <si>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</si>
  <si>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</si>
  <si>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</si>
  <si>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</si>
  <si>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</si>
  <si>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</si>
  <si>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</si>
  <si>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</si>
  <si>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</si>
  <si>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</si>
  <si>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</si>
  <si>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</si>
  <si>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</si>
  <si>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</si>
  <si>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</si>
  <si>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</si>
  <si>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</si>
  <si>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</si>
  <si>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</si>
  <si>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</si>
  <si>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</si>
  <si>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</si>
  <si>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</si>
  <si>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</si>
  <si>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</si>
  <si>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</si>
  <si>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</si>
  <si>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</si>
  <si>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</si>
  <si>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</si>
  <si>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</si>
  <si>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</si>
  <si>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</si>
  <si>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</si>
  <si>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</si>
  <si>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</si>
  <si>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</si>
  <si>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</si>
  <si>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</si>
  <si>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</si>
  <si>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</si>
  <si>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</si>
  <si>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</si>
  <si>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</si>
  <si>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</si>
  <si>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</si>
  <si>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</si>
  <si>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</si>
  <si>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</si>
  <si>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</si>
  <si>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</si>
  <si>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</si>
  <si>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</si>
  <si>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</si>
  <si>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</si>
  <si>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</si>
  <si>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</si>
  <si>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</si>
  <si>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</si>
  <si>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</si>
  <si>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</si>
  <si>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</si>
  <si>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</si>
  <si>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</si>
  <si>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</si>
  <si>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</si>
  <si>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</si>
  <si>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</si>
  <si>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</si>
  <si>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</si>
  <si>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</si>
  <si>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</si>
  <si>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</si>
  <si>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</si>
  <si>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</si>
  <si>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</si>
  <si>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</si>
  <si>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</si>
  <si>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</si>
  <si>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</si>
  <si>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</si>
  <si>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</si>
  <si>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</si>
  <si>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</si>
  <si>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</si>
  <si>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</si>
  <si>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</si>
  <si>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</si>
  <si>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</si>
  <si>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</si>
  <si>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</si>
  <si>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</si>
  <si>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</si>
  <si>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</si>
  <si>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</si>
  <si>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</si>
  <si>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</si>
  <si>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</si>
  <si>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</si>
  <si>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</si>
  <si>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</si>
  <si>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</si>
  <si>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</si>
  <si>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</si>
  <si>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</si>
  <si>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</si>
  <si>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</si>
  <si>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</si>
  <si>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</si>
  <si>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</si>
  <si>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</si>
  <si>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</si>
  <si>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</si>
  <si>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</si>
  <si>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</si>
  <si>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</si>
  <si>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</si>
  <si>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</si>
  <si>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</si>
  <si>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</si>
  <si>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</si>
  <si>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</si>
  <si>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</si>
  <si>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</si>
  <si>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</si>
  <si>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</si>
  <si>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</si>
  <si>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</si>
  <si>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</si>
  <si>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</si>
  <si>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</si>
  <si>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</si>
  <si>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</si>
  <si>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</si>
  <si>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</si>
  <si>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</si>
  <si>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</si>
  <si>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</si>
  <si>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</si>
  <si>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</si>
  <si>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</si>
  <si>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</si>
  <si>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</si>
  <si>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</si>
  <si>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</si>
  <si>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</si>
  <si>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</si>
  <si>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</si>
  <si>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</si>
  <si>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</si>
  <si>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</si>
  <si>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</si>
  <si>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</si>
  <si>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</si>
  <si>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</si>
  <si>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</si>
  <si>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</si>
  <si>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</si>
  <si>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</si>
  <si>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</si>
  <si>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</si>
  <si>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</si>
  <si>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</si>
  <si>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</si>
  <si>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</si>
  <si>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</si>
  <si>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</si>
  <si>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</si>
  <si>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</si>
  <si>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</si>
  <si>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</si>
  <si>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</si>
  <si>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</si>
  <si>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</si>
  <si>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</si>
  <si>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</si>
  <si>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</si>
  <si>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</si>
  <si>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</si>
  <si>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</si>
  <si>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</si>
  <si>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</si>
  <si>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</si>
  <si>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</si>
  <si>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</si>
  <si>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</si>
  <si>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</si>
  <si>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</si>
  <si>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</si>
  <si>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</si>
  <si>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</si>
  <si>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</si>
  <si>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</si>
  <si>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</si>
  <si>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</si>
  <si>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</si>
  <si>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</si>
  <si>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</si>
  <si>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</si>
  <si>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</si>
  <si>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</si>
  <si>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</si>
  <si>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</si>
  <si>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</si>
  <si>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</si>
  <si>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</si>
  <si>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</si>
  <si>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</si>
  <si>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</si>
  <si>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</si>
  <si>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</si>
  <si>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</si>
  <si>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</si>
  <si>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</si>
  <si>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</si>
  <si>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</si>
  <si>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</si>
  <si>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</si>
  <si>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</si>
  <si>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</si>
  <si>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</si>
  <si>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</si>
  <si>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</si>
  <si>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</si>
  <si>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</si>
  <si>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</si>
  <si>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</si>
  <si>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</si>
  <si>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</si>
  <si>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</si>
  <si>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</si>
  <si>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</si>
  <si>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</si>
  <si>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</si>
  <si>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</si>
  <si>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</si>
  <si>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</si>
  <si>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</si>
  <si>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</si>
  <si>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</si>
  <si>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</si>
  <si>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</si>
  <si>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</si>
  <si>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</si>
  <si>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</si>
  <si>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</si>
  <si>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</si>
  <si>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</si>
  <si>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</si>
  <si>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</si>
  <si>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</si>
  <si>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</si>
  <si>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</si>
  <si>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</si>
  <si>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</si>
  <si>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</si>
  <si>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</si>
  <si>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</si>
  <si>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</si>
  <si>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</si>
  <si>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</si>
  <si>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</si>
  <si>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</si>
  <si>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</si>
  <si>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</si>
  <si>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</si>
  <si>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</si>
  <si>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</si>
  <si>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</si>
  <si>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</si>
  <si>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</si>
  <si>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</si>
  <si>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</si>
  <si>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</si>
  <si>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</si>
  <si>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</si>
  <si>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</si>
  <si>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</si>
  <si>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</si>
  <si>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</si>
  <si>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</si>
  <si>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</si>
  <si>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</si>
  <si>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</si>
  <si>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</si>
  <si>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</si>
  <si>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</si>
  <si>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</si>
  <si>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</si>
  <si>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</si>
  <si>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</si>
  <si>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</si>
  <si>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</si>
  <si>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</si>
  <si>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</si>
  <si>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</si>
  <si>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</si>
  <si>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</si>
  <si>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</si>
  <si>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</si>
  <si>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</si>
  <si>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</si>
  <si>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</si>
  <si>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</si>
  <si>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</si>
  <si>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</si>
  <si>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</si>
  <si>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</si>
  <si>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</si>
  <si>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</si>
  <si>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</si>
  <si>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</si>
  <si>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</si>
  <si>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</si>
  <si>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</si>
  <si>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</si>
  <si>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</si>
  <si>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</si>
  <si>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</si>
  <si>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</si>
  <si>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</si>
  <si>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</si>
  <si>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</si>
  <si>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</si>
  <si>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</si>
  <si>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</si>
  <si>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</si>
  <si>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</si>
  <si>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</si>
  <si>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</si>
  <si>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</si>
  <si>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</si>
  <si>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</si>
  <si>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</si>
  <si>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</si>
  <si>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</si>
  <si>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</si>
  <si>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</si>
  <si>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</si>
  <si>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</si>
  <si>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</si>
  <si>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</si>
  <si>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</si>
  <si>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</si>
  <si>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</si>
  <si>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</si>
  <si>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</si>
  <si>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</si>
  <si>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</si>
  <si>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</si>
  <si>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</si>
  <si>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</si>
  <si>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</si>
  <si>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</si>
  <si>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</si>
  <si>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</si>
  <si>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</si>
  <si>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</si>
  <si>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</si>
  <si>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</si>
  <si>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</si>
  <si>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</si>
  <si>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</si>
  <si>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</si>
  <si>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</si>
  <si>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</si>
  <si>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</si>
  <si>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</si>
  <si>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</si>
  <si>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</si>
  <si>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</si>
  <si>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</si>
  <si>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</si>
  <si>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</si>
  <si>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</si>
  <si>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</si>
  <si>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</si>
  <si>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</si>
  <si>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</si>
  <si>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</si>
  <si>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</si>
  <si>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</si>
  <si>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</si>
  <si>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</si>
  <si>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</si>
  <si>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</si>
  <si>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</si>
  <si>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</si>
  <si>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</si>
  <si>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</si>
  <si>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</si>
  <si>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</si>
  <si>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</si>
  <si>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</si>
  <si>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</si>
  <si>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</si>
  <si>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</si>
  <si>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</si>
  <si>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</si>
  <si>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</si>
  <si>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</si>
  <si>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</si>
  <si>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</si>
  <si>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</si>
  <si>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</si>
  <si>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</si>
  <si>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</si>
  <si>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</si>
  <si>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</si>
  <si>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</si>
  <si>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</si>
  <si>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</si>
  <si>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</si>
  <si>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</si>
  <si>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</si>
  <si>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</si>
  <si>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</si>
  <si>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</si>
  <si>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</si>
  <si>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</si>
  <si>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</si>
  <si>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</si>
  <si>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</si>
  <si>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</si>
  <si>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</si>
  <si>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</si>
  <si>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</si>
  <si>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</si>
  <si>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</si>
  <si>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</si>
  <si>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</si>
  <si>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</si>
  <si>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</si>
  <si>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</si>
  <si>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</si>
  <si>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</si>
  <si>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</si>
  <si>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</si>
  <si>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</si>
  <si>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</si>
  <si>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</si>
  <si>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</si>
  <si>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</si>
  <si>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</si>
  <si>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</si>
  <si>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</si>
  <si>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</si>
  <si>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</si>
  <si>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</si>
  <si>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</si>
  <si>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</si>
  <si>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</si>
  <si>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</si>
  <si>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</si>
  <si>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</si>
  <si>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</si>
  <si>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</si>
  <si>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</si>
  <si>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</si>
  <si>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</si>
  <si>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</si>
  <si>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</si>
  <si>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</si>
  <si>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</si>
  <si>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</si>
  <si>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</si>
  <si>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</si>
  <si>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</si>
  <si>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</si>
  <si>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</si>
  <si>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</si>
  <si>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</si>
  <si>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</si>
  <si>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</si>
  <si>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</si>
  <si>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</si>
  <si>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</si>
  <si>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</si>
  <si>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</si>
  <si>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</si>
  <si>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</si>
  <si>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</si>
  <si>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</si>
  <si>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</si>
  <si>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</si>
  <si>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</si>
  <si>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</si>
  <si>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</si>
  <si>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</si>
  <si>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</si>
  <si>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</si>
  <si>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</si>
  <si>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</si>
  <si>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</si>
  <si>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</si>
  <si>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</si>
  <si>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</si>
  <si>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</si>
  <si>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</si>
  <si>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</si>
  <si>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</si>
  <si>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</si>
  <si>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</si>
  <si>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</si>
  <si>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</si>
  <si>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</si>
  <si>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</si>
  <si>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</si>
  <si>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</si>
  <si>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</si>
  <si>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</si>
  <si>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</si>
  <si>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</si>
  <si>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</si>
  <si>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</si>
  <si>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</si>
  <si>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</si>
  <si>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</si>
  <si>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</si>
  <si>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</si>
  <si>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</si>
  <si>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</si>
  <si>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</si>
  <si>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</si>
  <si>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</si>
  <si>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</si>
  <si>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</si>
  <si>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</si>
  <si>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</si>
  <si>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</si>
  <si>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</si>
  <si>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</si>
  <si>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</si>
  <si>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</si>
  <si>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</si>
  <si>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</si>
  <si>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</si>
  <si>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</si>
  <si>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</si>
  <si>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</si>
  <si>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</si>
  <si>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</si>
  <si>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</si>
  <si>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</si>
  <si>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</si>
  <si>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</si>
  <si>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</si>
  <si>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</si>
  <si>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</si>
  <si>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</si>
  <si>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</si>
  <si>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</si>
  <si>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</si>
  <si>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</si>
  <si>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</si>
  <si>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</si>
  <si>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</si>
  <si>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</si>
  <si>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</si>
  <si>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</si>
  <si>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</si>
  <si>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</si>
  <si>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</si>
  <si>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</si>
  <si>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</si>
  <si>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</si>
  <si>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</si>
  <si>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</si>
  <si>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</si>
  <si>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</si>
  <si>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</si>
  <si>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</si>
  <si>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</si>
  <si>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</si>
  <si>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</si>
  <si>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</si>
  <si>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</si>
  <si>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</si>
  <si>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</si>
  <si>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</si>
  <si>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</si>
  <si>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</si>
  <si>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</si>
  <si>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</si>
  <si>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</si>
  <si>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</si>
  <si>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</si>
  <si>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</si>
  <si>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</si>
  <si>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</si>
  <si>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</si>
  <si>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</si>
  <si>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</si>
  <si>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</si>
  <si>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</si>
  <si>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</si>
  <si>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</si>
  <si>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</si>
  <si>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</si>
  <si>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</si>
  <si>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</si>
  <si>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</si>
  <si>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</si>
  <si>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</si>
  <si>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</si>
  <si>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</si>
  <si>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</si>
  <si>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</si>
  <si>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</si>
  <si>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</si>
  <si>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</si>
  <si>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</si>
  <si>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</si>
  <si>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</si>
  <si>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</si>
  <si>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</si>
  <si>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</si>
  <si>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</si>
  <si>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</si>
  <si>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</si>
  <si>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</si>
  <si>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</si>
  <si>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</si>
  <si>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</si>
  <si>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</si>
  <si>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</si>
  <si>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</si>
  <si>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</si>
  <si>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</si>
  <si>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</si>
  <si>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</si>
  <si>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</si>
  <si>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</si>
  <si>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</si>
  <si>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</si>
  <si>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</si>
  <si>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</si>
  <si>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</si>
  <si>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</si>
  <si>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</si>
  <si>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</si>
  <si>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</si>
  <si>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</si>
  <si>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</si>
  <si>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</si>
  <si>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</si>
  <si>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</si>
  <si>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</si>
  <si>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</si>
  <si>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</si>
  <si>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</si>
  <si>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</si>
  <si>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</si>
  <si>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</si>
  <si>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</si>
  <si>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</si>
  <si>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</si>
  <si>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</si>
  <si>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</si>
  <si>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</si>
  <si>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</si>
  <si>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</si>
  <si>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</si>
  <si>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</si>
  <si>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</si>
  <si>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</si>
  <si>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</si>
  <si>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</si>
  <si>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</si>
  <si>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</si>
  <si>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</si>
  <si>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</si>
  <si>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</si>
  <si>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</si>
  <si>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</si>
  <si>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</si>
  <si>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</si>
  <si>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</si>
  <si>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</si>
  <si>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</si>
  <si>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</si>
  <si>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</si>
  <si>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</si>
  <si>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</si>
  <si>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</si>
  <si>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</si>
  <si>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</si>
  <si>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</si>
  <si>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</si>
  <si>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</si>
  <si>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</si>
  <si>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</si>
  <si>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</si>
  <si>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</si>
  <si>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</si>
  <si>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</si>
  <si>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</si>
  <si>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</si>
  <si>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</si>
  <si>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</si>
  <si>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</si>
  <si>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</si>
  <si>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</si>
  <si>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</si>
  <si>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</si>
  <si>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</si>
  <si>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</si>
  <si>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</si>
  <si>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</si>
  <si>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</si>
  <si>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</si>
  <si>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</si>
  <si>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</si>
  <si>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</si>
  <si>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</si>
  <si>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</si>
  <si>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</si>
  <si>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</si>
  <si>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</si>
  <si>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</si>
  <si>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</si>
  <si>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</si>
  <si>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</si>
  <si>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</si>
  <si>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</si>
  <si>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</si>
  <si>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</si>
  <si>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</si>
  <si>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</si>
  <si>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</si>
  <si>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</si>
  <si>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</si>
  <si>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</si>
  <si>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</si>
  <si>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</si>
  <si>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</si>
  <si>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</si>
  <si>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</si>
  <si>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</si>
  <si>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</si>
  <si>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</si>
  <si>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</si>
  <si>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</si>
  <si>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</si>
  <si>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</si>
  <si>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</si>
  <si>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</si>
  <si>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</si>
  <si>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</si>
  <si>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</si>
  <si>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</si>
  <si>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</si>
  <si>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</si>
  <si>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</si>
  <si>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</si>
  <si>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</si>
  <si>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</si>
  <si>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</si>
  <si>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</si>
  <si>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</si>
  <si>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</si>
  <si>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</si>
  <si>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</si>
  <si>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</si>
  <si>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</si>
  <si>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</si>
  <si>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</si>
  <si>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</si>
  <si>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</si>
  <si>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</si>
  <si>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</si>
  <si>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</si>
  <si>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</si>
  <si>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</si>
  <si>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</si>
  <si>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</si>
  <si>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</si>
  <si>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</si>
  <si>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</si>
  <si>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</si>
  <si>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</si>
  <si>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</si>
  <si>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</si>
  <si>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</si>
  <si>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</si>
  <si>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</si>
  <si>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</si>
  <si>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</si>
  <si>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</si>
  <si>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</si>
  <si>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</si>
  <si>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</si>
  <si>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</si>
  <si>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</si>
  <si>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</si>
  <si>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</si>
  <si>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</si>
  <si>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</si>
  <si>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</si>
  <si>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</si>
  <si>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</si>
  <si>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</si>
  <si>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</si>
  <si>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</si>
  <si>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</si>
  <si>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</si>
  <si>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</si>
  <si>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</si>
  <si>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</si>
  <si>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</si>
  <si>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</si>
  <si>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</si>
  <si>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</si>
  <si>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</si>
  <si>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</si>
  <si>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</si>
  <si>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</si>
  <si>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</si>
  <si>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</si>
  <si>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</si>
  <si>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</si>
  <si>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</si>
  <si>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</si>
  <si>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</si>
  <si>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</si>
  <si>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</si>
  <si>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</si>
  <si>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</si>
  <si>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</si>
  <si>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</si>
  <si>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</si>
  <si>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</si>
  <si>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</si>
  <si>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</si>
  <si>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</si>
  <si>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</si>
  <si>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</si>
  <si>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</si>
  <si>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</si>
  <si>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</si>
  <si>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</si>
  <si>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</si>
  <si>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</si>
  <si>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</si>
  <si>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</si>
  <si>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</si>
  <si>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</si>
  <si>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</si>
  <si>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</si>
  <si>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</si>
  <si>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</si>
  <si>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</si>
  <si>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</si>
  <si>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</si>
  <si>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</si>
  <si>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</si>
  <si>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</si>
  <si>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</si>
  <si>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</si>
  <si>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</si>
  <si>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</si>
  <si>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</si>
  <si>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</si>
  <si>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</si>
  <si>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</si>
  <si>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</si>
  <si>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</si>
  <si>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</si>
  <si>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</si>
  <si>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</si>
  <si>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</si>
  <si>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</si>
  <si>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</si>
  <si>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</si>
  <si>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</si>
  <si>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</si>
  <si>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</si>
  <si>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</si>
  <si>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</si>
  <si>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</si>
  <si>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</si>
  <si>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</si>
  <si>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</si>
  <si>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</si>
  <si>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</si>
  <si>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</si>
  <si>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</si>
  <si>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</si>
  <si>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</si>
  <si>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</si>
  <si>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</si>
  <si>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</si>
  <si>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</si>
  <si>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</si>
  <si>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</si>
  <si>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</si>
  <si>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</si>
  <si>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</si>
  <si>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</si>
  <si>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</si>
  <si>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</si>
  <si>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</si>
  <si>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</si>
  <si>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</si>
  <si>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</si>
  <si>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</si>
  <si>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</si>
  <si>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</si>
  <si>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</si>
  <si>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</si>
  <si>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</si>
  <si>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</si>
  <si>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</si>
  <si>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</si>
  <si>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</si>
  <si>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</si>
  <si>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</si>
  <si>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</si>
  <si>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</si>
  <si>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</si>
  <si>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</si>
  <si>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</si>
  <si>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</si>
  <si>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</si>
  <si>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</si>
  <si>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</si>
  <si>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</si>
  <si>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</si>
  <si>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</si>
  <si>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</si>
  <si>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</si>
  <si>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</si>
  <si>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</si>
  <si>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</si>
  <si>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</si>
  <si>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</si>
  <si>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</si>
  <si>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</si>
  <si>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</si>
  <si>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</si>
  <si>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</si>
  <si>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</si>
  <si>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</si>
  <si>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</si>
  <si>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</si>
  <si>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</si>
  <si>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</si>
  <si>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</si>
  <si>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</si>
  <si>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</si>
  <si>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</si>
  <si>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</si>
  <si>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</si>
  <si>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</si>
  <si>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</si>
  <si>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</si>
  <si>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</si>
  <si>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</si>
  <si>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</si>
  <si>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</si>
  <si>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</si>
  <si>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</si>
  <si>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</si>
  <si>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</si>
  <si>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</si>
  <si>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</si>
  <si>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</si>
  <si>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</si>
  <si>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</si>
  <si>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</si>
  <si>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</si>
  <si>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</si>
  <si>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</si>
  <si>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</si>
  <si>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</si>
  <si>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</si>
  <si>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</si>
  <si>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</si>
  <si>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</si>
  <si>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</si>
  <si>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</si>
  <si>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</si>
  <si>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</si>
  <si>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</si>
  <si>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</si>
  <si>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</si>
  <si>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</si>
  <si>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</si>
  <si>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</si>
  <si>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</si>
  <si>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</si>
  <si>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</si>
  <si>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</si>
  <si>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</si>
  <si>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</si>
  <si>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</si>
  <si>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</si>
  <si>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</si>
  <si>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</si>
  <si>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</si>
  <si>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</si>
  <si>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</si>
  <si>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</si>
  <si>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</si>
  <si>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</si>
  <si>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</si>
  <si>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</si>
  <si>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</si>
  <si>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</si>
  <si>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</si>
  <si>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</si>
  <si>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</si>
  <si>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</si>
  <si>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</si>
  <si>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</si>
  <si>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</si>
  <si>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</si>
  <si>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</si>
  <si>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</si>
  <si>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</si>
  <si>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</si>
  <si>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</si>
  <si>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</si>
  <si>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</si>
  <si>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</si>
  <si>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</si>
  <si>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</si>
  <si>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</si>
  <si>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</si>
  <si>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</si>
  <si>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</si>
  <si>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</si>
  <si>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</si>
  <si>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</si>
  <si>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</si>
  <si>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</si>
  <si>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</si>
  <si>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</si>
  <si>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</si>
  <si>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</si>
  <si>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</si>
  <si>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</si>
  <si>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</si>
  <si>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</si>
  <si>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</si>
  <si>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</si>
  <si>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</si>
  <si>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</si>
  <si>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</si>
  <si>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</si>
  <si>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</si>
  <si>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</si>
  <si>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</si>
  <si>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</si>
  <si>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</si>
  <si>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</si>
  <si>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</si>
  <si>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</si>
  <si>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</si>
  <si>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</si>
  <si>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</si>
  <si>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</si>
  <si>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</si>
  <si>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</si>
  <si>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</si>
  <si>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</si>
  <si>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</si>
  <si>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</si>
  <si>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</si>
  <si>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</si>
  <si>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</si>
  <si>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</si>
  <si>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</si>
  <si>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</si>
  <si>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</si>
  <si>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</si>
  <si>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</si>
  <si>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</si>
  <si>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</si>
  <si>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</si>
  <si>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</si>
  <si>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</si>
  <si>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</si>
  <si>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</si>
  <si>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</si>
  <si>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</si>
  <si>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</si>
  <si>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</si>
  <si>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</si>
  <si>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</si>
  <si>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</si>
  <si>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</si>
  <si>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</si>
  <si>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</si>
  <si>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</si>
  <si>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</si>
  <si>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</si>
  <si>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</si>
  <si>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</si>
  <si>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</si>
  <si>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</si>
  <si>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</si>
  <si>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</si>
  <si>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</si>
  <si>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</si>
  <si>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</si>
  <si>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</si>
  <si>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</si>
  <si>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</si>
  <si>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</si>
  <si>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</si>
  <si>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</si>
  <si>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</si>
  <si>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</si>
  <si>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</si>
  <si>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</si>
  <si>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</si>
  <si>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</si>
  <si>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</si>
  <si>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</si>
  <si>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</si>
  <si>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</si>
  <si>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</si>
  <si>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</si>
  <si>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</si>
  <si>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</si>
  <si>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</si>
  <si>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</si>
  <si>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</si>
  <si>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</si>
  <si>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</si>
  <si>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</si>
  <si>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</si>
  <si>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</si>
  <si>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</si>
  <si>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</si>
  <si>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</si>
  <si>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</si>
  <si>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</si>
  <si>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</si>
  <si>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</si>
  <si>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</si>
  <si>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</si>
  <si>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</si>
  <si>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</si>
  <si>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</si>
  <si>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</si>
  <si>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</si>
  <si>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</si>
  <si>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</si>
  <si>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</si>
  <si>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</si>
  <si>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</si>
  <si>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</si>
  <si>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</si>
  <si>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</si>
  <si>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</si>
  <si>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</si>
  <si>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</si>
  <si>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</si>
  <si>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</si>
  <si>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</si>
  <si>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</si>
  <si>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</si>
  <si>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</si>
  <si>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</si>
  <si>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</si>
  <si>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</si>
  <si>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</si>
  <si>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</si>
  <si>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</si>
  <si>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</si>
  <si>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</si>
  <si>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</si>
  <si>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</si>
  <si>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</si>
  <si>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</si>
  <si>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</si>
  <si>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</si>
  <si>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</si>
  <si>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</si>
  <si>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</si>
  <si>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</si>
  <si>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</si>
  <si>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</si>
  <si>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</si>
  <si>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</si>
  <si>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</si>
  <si>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</si>
  <si>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</si>
  <si>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</si>
  <si>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</si>
  <si>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</si>
  <si>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</si>
  <si>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</si>
  <si>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</si>
  <si>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</si>
  <si>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</si>
  <si>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</si>
  <si>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</si>
  <si>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</si>
  <si>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</si>
  <si>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</si>
  <si>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</si>
  <si>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</si>
  <si>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</si>
  <si>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</si>
  <si>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</si>
  <si>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</si>
  <si>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</si>
  <si>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</si>
  <si>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</si>
  <si>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</si>
  <si>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</si>
  <si>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</si>
  <si>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</si>
  <si>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</si>
  <si>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</si>
  <si>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</si>
  <si>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</si>
  <si>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</si>
  <si>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</si>
  <si>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</si>
  <si>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</si>
  <si>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</si>
  <si>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</si>
  <si>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</si>
  <si>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</si>
  <si>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</si>
  <si>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</si>
  <si>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</si>
  <si>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</si>
  <si>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</si>
  <si>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</si>
  <si>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</si>
  <si>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</si>
  <si>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</si>
  <si>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</si>
  <si>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</si>
  <si>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</si>
  <si>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</si>
  <si>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</si>
  <si>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</si>
  <si>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</si>
  <si>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</si>
  <si>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</si>
  <si>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</si>
  <si>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</si>
  <si>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</si>
  <si>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</si>
  <si>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</si>
  <si>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</si>
  <si>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</si>
  <si>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</si>
  <si>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</si>
  <si>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</si>
  <si>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</si>
  <si>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</si>
  <si>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</si>
  <si>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</si>
  <si>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</si>
  <si>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</si>
  <si>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</si>
  <si>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</si>
  <si>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</si>
  <si>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</si>
  <si>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</si>
  <si>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</si>
  <si>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</si>
  <si>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</si>
  <si>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</si>
  <si>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</si>
  <si>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</si>
  <si>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</si>
  <si>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</si>
  <si>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</si>
  <si>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</si>
  <si>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</si>
  <si>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</si>
  <si>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</si>
  <si>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</si>
  <si>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</si>
  <si>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</si>
  <si>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</si>
  <si>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</si>
  <si>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</si>
  <si>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</si>
  <si>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</si>
  <si>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</si>
  <si>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</si>
  <si>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</si>
  <si>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</si>
  <si>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</si>
  <si>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</si>
  <si>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</si>
  <si>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</si>
  <si>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</si>
  <si>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</si>
  <si>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</si>
  <si>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</si>
  <si>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</si>
  <si>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</si>
  <si>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</si>
  <si>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</si>
  <si>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</si>
  <si>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</si>
  <si>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</si>
  <si>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</si>
  <si>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</si>
  <si>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</si>
  <si>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</si>
  <si>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</si>
  <si>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</si>
  <si>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</si>
  <si>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</si>
  <si>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</si>
  <si>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</si>
  <si>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</si>
  <si>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</si>
  <si>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</si>
  <si>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</si>
  <si>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</si>
  <si>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</si>
  <si>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</si>
  <si>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</si>
  <si>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</si>
  <si>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</si>
  <si>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</si>
  <si>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</si>
  <si>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</si>
  <si>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</si>
  <si>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</si>
  <si>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</si>
  <si>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</si>
  <si>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</si>
  <si>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</si>
  <si>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</si>
  <si>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</si>
  <si>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</si>
  <si>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</si>
  <si>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</si>
  <si>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</si>
  <si>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</si>
  <si>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</si>
  <si>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</si>
  <si>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</si>
  <si>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</si>
  <si>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</si>
  <si>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</si>
  <si>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</si>
  <si>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</si>
  <si>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</si>
  <si>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</si>
  <si>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</si>
  <si>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</si>
  <si>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</si>
  <si>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</si>
  <si>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</si>
  <si>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</si>
  <si>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</si>
  <si>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</si>
  <si>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</si>
  <si>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</si>
  <si>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</si>
  <si>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</si>
  <si>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</si>
  <si>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</si>
  <si>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</si>
  <si>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</si>
  <si>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</si>
  <si>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</si>
  <si>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</si>
  <si>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</si>
  <si>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</si>
  <si>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</si>
  <si>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</si>
  <si>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</si>
  <si>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</si>
  <si>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</si>
  <si>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</si>
  <si>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</si>
  <si>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</si>
  <si>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</si>
  <si>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</si>
  <si>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</si>
  <si>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</si>
  <si>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</si>
  <si>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</si>
  <si>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</si>
  <si>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</si>
  <si>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</si>
  <si>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</si>
  <si>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</si>
  <si>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</si>
  <si>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</si>
  <si>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</si>
  <si>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</si>
  <si>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</si>
  <si>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</si>
  <si>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</si>
  <si>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</si>
  <si>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</si>
  <si>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</si>
  <si>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</si>
  <si>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</si>
  <si>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</si>
  <si>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</si>
  <si>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</si>
  <si>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</si>
  <si>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</si>
  <si>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</si>
  <si>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</si>
  <si>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</si>
  <si>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</si>
  <si>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</si>
  <si>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</si>
  <si>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</si>
  <si>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</si>
  <si>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</si>
  <si>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</si>
  <si>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</si>
  <si>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</si>
  <si>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</si>
  <si>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</si>
  <si>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</si>
  <si>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</si>
  <si>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</si>
  <si>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</si>
  <si>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</si>
  <si>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</si>
  <si>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</si>
  <si>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</si>
  <si>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</si>
  <si>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</si>
  <si>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</si>
  <si>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</si>
  <si>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</si>
  <si>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</si>
  <si>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</si>
  <si>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</si>
  <si>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</si>
  <si>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</si>
  <si>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</si>
  <si>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</si>
  <si>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</si>
  <si>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</si>
  <si>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</si>
  <si>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</si>
  <si>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</si>
  <si>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</si>
  <si>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</si>
  <si>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</si>
  <si>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</si>
  <si>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</si>
  <si>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</si>
  <si>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</si>
  <si>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</si>
  <si>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</si>
  <si>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</si>
  <si>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</si>
  <si>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</si>
  <si>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</si>
  <si>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</si>
  <si>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</si>
  <si>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</si>
  <si>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</si>
  <si>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</si>
  <si>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</si>
  <si>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</si>
  <si>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</si>
  <si>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</si>
  <si>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</si>
  <si>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</si>
  <si>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</si>
  <si>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</si>
  <si>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</si>
  <si>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</si>
  <si>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</si>
  <si>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</si>
  <si>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</si>
  <si>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</si>
  <si>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</si>
  <si>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</si>
  <si>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</si>
  <si>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</si>
  <si>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</si>
  <si>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</si>
  <si>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</si>
  <si>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</si>
  <si>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</si>
  <si>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</si>
  <si>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</si>
  <si>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</si>
  <si>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</si>
  <si>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</si>
  <si>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</si>
  <si>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</si>
  <si>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</si>
  <si>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</si>
  <si>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</si>
  <si>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</si>
  <si>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</si>
  <si>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</si>
  <si>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</si>
  <si>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</si>
  <si>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</si>
  <si>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</si>
  <si>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</si>
  <si>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</si>
  <si>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</si>
  <si>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</si>
  <si>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</si>
  <si>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</si>
  <si>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</si>
  <si>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</si>
  <si>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</si>
  <si>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</si>
  <si>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</si>
  <si>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</si>
  <si>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</si>
  <si>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</si>
  <si>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</si>
  <si>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</si>
  <si>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</si>
  <si>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</si>
  <si>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</si>
  <si>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</si>
  <si>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</si>
  <si>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</si>
  <si>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</si>
  <si>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</si>
  <si>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</si>
  <si>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</si>
  <si>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</si>
  <si>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</si>
  <si>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</si>
  <si>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</si>
  <si>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</si>
  <si>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</si>
  <si>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</si>
  <si>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</si>
  <si>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</si>
  <si>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</si>
  <si>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</si>
  <si>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</si>
  <si>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</si>
  <si>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</si>
  <si>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</si>
  <si>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</si>
  <si>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</si>
  <si>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</si>
  <si>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</si>
  <si>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</si>
  <si>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</si>
  <si>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</si>
  <si>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</si>
  <si>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</si>
  <si>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</si>
  <si>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</si>
  <si>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</si>
  <si>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</si>
  <si>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</si>
  <si>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</si>
  <si>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</si>
  <si>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</si>
  <si>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</si>
  <si>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</si>
  <si>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</si>
  <si>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</si>
  <si>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</si>
  <si>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</si>
  <si>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</si>
  <si>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</si>
  <si>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</si>
  <si>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</si>
  <si>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</si>
  <si>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</si>
  <si>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</si>
  <si>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</si>
  <si>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</si>
  <si>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</si>
  <si>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</si>
  <si>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</si>
  <si>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</si>
  <si>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</si>
  <si>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</si>
  <si>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</si>
  <si>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</si>
  <si>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</si>
  <si>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</si>
  <si>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</si>
  <si>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</si>
  <si>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</si>
  <si>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</si>
  <si>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</si>
  <si>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</si>
  <si>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</si>
  <si>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</si>
  <si>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</si>
  <si>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</si>
  <si>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</si>
  <si>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</si>
  <si>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</si>
  <si>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</si>
  <si>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</si>
  <si>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</si>
  <si>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</si>
  <si>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</si>
  <si>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</si>
  <si>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</si>
  <si>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</si>
  <si>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</si>
  <si>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</si>
  <si>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</si>
  <si>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</si>
  <si>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</si>
  <si>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</si>
  <si>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</si>
  <si>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</si>
  <si>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</si>
  <si>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</si>
  <si>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</si>
  <si>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</si>
  <si>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</si>
  <si>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</si>
  <si>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</si>
  <si>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</si>
  <si>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</si>
  <si>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</si>
  <si>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</si>
  <si>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</si>
  <si>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</si>
  <si>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</si>
  <si>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</si>
  <si>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</si>
  <si>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</si>
  <si>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</si>
  <si>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</si>
  <si>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</si>
  <si>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</si>
  <si>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</si>
  <si>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</si>
  <si>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</si>
  <si>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</si>
  <si>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</si>
  <si>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</si>
  <si>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</si>
  <si>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</si>
  <si>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</si>
  <si>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</si>
  <si>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</si>
  <si>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</si>
  <si>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</si>
  <si>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</si>
  <si>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</si>
  <si>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</si>
  <si>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</si>
  <si>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</si>
  <si>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</si>
  <si>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</si>
  <si>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</si>
  <si>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</si>
  <si>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</si>
  <si>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</si>
  <si>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</si>
  <si>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</si>
  <si>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</si>
  <si>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</si>
  <si>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</si>
  <si>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</si>
  <si>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</si>
  <si>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</si>
  <si>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</si>
  <si>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</si>
  <si>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</si>
  <si>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</si>
  <si>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</si>
  <si>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</si>
  <si>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</si>
  <si>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</si>
  <si>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</si>
  <si>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</si>
  <si>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</si>
  <si>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</si>
  <si>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</si>
  <si>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</si>
  <si>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</si>
  <si>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</si>
  <si>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</si>
  <si>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</si>
  <si>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</si>
  <si>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</si>
  <si>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</si>
  <si>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</si>
  <si>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</si>
  <si>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</si>
  <si>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</si>
  <si>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</si>
  <si>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</si>
  <si>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</si>
  <si>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</si>
  <si>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</si>
  <si>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</si>
  <si>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</si>
  <si>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</si>
  <si>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</si>
  <si>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</si>
  <si>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</si>
  <si>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</si>
  <si>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</si>
  <si>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</si>
  <si>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</si>
  <si>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</si>
  <si>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</si>
  <si>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</si>
  <si>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</si>
  <si>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</si>
  <si>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</si>
  <si>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</si>
  <si>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</si>
  <si>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</si>
  <si>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</si>
  <si>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</si>
  <si>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</si>
  <si>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</si>
  <si>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</si>
  <si>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</si>
  <si>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</si>
  <si>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</si>
  <si>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</si>
  <si>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</si>
  <si>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</si>
  <si>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</si>
  <si>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</si>
  <si>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</si>
  <si>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</si>
  <si>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</si>
  <si>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</si>
  <si>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</si>
  <si>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</si>
  <si>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</si>
  <si>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</si>
  <si>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</si>
  <si>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</si>
  <si>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</si>
  <si>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</si>
  <si>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</si>
  <si>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</si>
  <si>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</si>
  <si>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</si>
  <si>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</si>
  <si>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</si>
  <si>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</si>
  <si>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</si>
  <si>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</si>
  <si>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</si>
  <si>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</si>
  <si>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</si>
  <si>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</si>
  <si>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</si>
  <si>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</si>
  <si>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</si>
  <si>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</si>
  <si>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</si>
  <si>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</si>
  <si>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</si>
  <si>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</si>
  <si>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</si>
  <si>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</si>
  <si>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</si>
  <si>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</si>
  <si>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</si>
  <si>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</si>
  <si>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</si>
  <si>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</si>
  <si>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</si>
  <si>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</si>
  <si>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</si>
  <si>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</si>
  <si>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</si>
  <si>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</si>
  <si>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</si>
  <si>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</si>
  <si>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</si>
  <si>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</si>
  <si>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</si>
  <si>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</si>
  <si>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</si>
  <si>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</si>
  <si>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</si>
  <si>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</si>
  <si>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</si>
  <si>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</si>
  <si>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</si>
  <si>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</si>
  <si>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</si>
  <si>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</si>
  <si>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</si>
  <si>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</si>
  <si>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</si>
  <si>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</si>
  <si>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</si>
  <si>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</si>
  <si>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</si>
  <si>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</si>
  <si>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</si>
  <si>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</si>
  <si>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</si>
  <si>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</si>
  <si>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</si>
  <si>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</si>
  <si>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</si>
  <si>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</si>
  <si>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</si>
  <si>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</si>
  <si>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</si>
  <si>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</si>
  <si>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</si>
  <si>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</si>
  <si>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</si>
  <si>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</si>
  <si>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</si>
  <si>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</si>
  <si>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</si>
  <si>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</si>
  <si>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</si>
  <si>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</si>
  <si>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</si>
  <si>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</si>
  <si>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</si>
  <si>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</si>
  <si>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</si>
  <si>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</si>
  <si>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</si>
  <si>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</si>
  <si>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</si>
  <si>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</si>
  <si>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</si>
  <si>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</si>
  <si>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</si>
  <si>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</si>
  <si>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</si>
  <si>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</si>
  <si>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</si>
  <si>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</si>
  <si>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</si>
  <si>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</si>
  <si>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</si>
  <si>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</si>
  <si>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</si>
  <si>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</si>
  <si>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</si>
  <si>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</si>
  <si>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</si>
  <si>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</si>
  <si>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</si>
  <si>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</si>
  <si>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</si>
  <si>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</si>
  <si>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</si>
  <si>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</si>
  <si>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</si>
  <si>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</si>
  <si>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</si>
  <si>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</si>
  <si>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</si>
  <si>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</si>
  <si>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</si>
  <si>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</si>
  <si>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</si>
  <si>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</si>
  <si>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</si>
  <si>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</si>
  <si>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</si>
  <si>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</si>
  <si>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</si>
  <si>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</si>
  <si>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</si>
  <si>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</si>
  <si>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</si>
  <si>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</si>
  <si>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</si>
  <si>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</si>
  <si>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</si>
  <si>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</si>
  <si>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</si>
  <si>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</si>
  <si>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</si>
  <si>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</si>
  <si>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</si>
  <si>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</si>
  <si>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</si>
  <si>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</si>
  <si>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</si>
  <si>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</si>
  <si>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</si>
  <si>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</si>
  <si>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</si>
  <si>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</si>
  <si>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</si>
  <si>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</si>
  <si>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</si>
  <si>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</si>
  <si>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</si>
  <si>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</si>
  <si>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</si>
  <si>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</si>
  <si>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</si>
  <si>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</si>
  <si>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</si>
  <si>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</si>
  <si>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</si>
  <si>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</si>
  <si>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</si>
  <si>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</si>
  <si>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</si>
  <si>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</si>
  <si>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</si>
  <si>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</si>
  <si>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</si>
  <si>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</si>
  <si>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</si>
  <si>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</si>
  <si>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</si>
  <si>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</si>
  <si>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</si>
  <si>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</si>
  <si>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</si>
  <si>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</si>
  <si>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</si>
  <si>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</si>
  <si>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</si>
  <si>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</si>
  <si>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</si>
  <si>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</si>
  <si>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</si>
  <si>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</si>
  <si>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</si>
  <si>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</si>
  <si>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</si>
  <si>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</si>
  <si>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</si>
  <si>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</si>
  <si>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</si>
  <si>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</si>
  <si>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</si>
  <si>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</si>
  <si>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</si>
  <si>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</si>
  <si>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</si>
  <si>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</si>
  <si>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</si>
  <si>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</si>
  <si>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</si>
  <si>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</si>
  <si>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</si>
  <si>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</si>
  <si>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</si>
  <si>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</si>
  <si>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</si>
  <si>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</si>
  <si>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</si>
  <si>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</si>
  <si>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</si>
  <si>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</si>
  <si>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</si>
  <si>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</si>
  <si>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</si>
  <si>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</si>
  <si>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</si>
  <si>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</si>
  <si>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</si>
  <si>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</si>
  <si>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</si>
  <si>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</si>
  <si>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</si>
  <si>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</si>
  <si>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</si>
  <si>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</si>
  <si>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</si>
  <si>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</si>
  <si>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</si>
  <si>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</si>
  <si>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</si>
  <si>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</si>
  <si>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</si>
  <si>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</si>
  <si>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</si>
  <si>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</si>
  <si>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</si>
  <si>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</si>
  <si>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</si>
  <si>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</si>
  <si>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</si>
  <si>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</si>
  <si>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</si>
  <si>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</si>
  <si>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</si>
  <si>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</si>
  <si>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</si>
  <si>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</si>
  <si>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</si>
  <si>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</si>
  <si>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</si>
  <si>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</si>
  <si>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</si>
  <si>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</si>
  <si>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</si>
  <si>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</si>
  <si>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</si>
  <si>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</si>
  <si>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</si>
  <si>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</si>
  <si>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</si>
  <si>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</si>
  <si>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</si>
  <si>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</si>
  <si>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</si>
  <si>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</si>
  <si>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</si>
  <si>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</si>
  <si>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</si>
  <si>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</si>
  <si>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</si>
  <si>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</si>
  <si>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</si>
  <si>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</si>
  <si>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</si>
  <si>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</si>
  <si>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</si>
  <si>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</si>
  <si>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</si>
  <si>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</si>
  <si>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</si>
  <si>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</si>
  <si>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</si>
  <si>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</si>
  <si>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</si>
  <si>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</si>
  <si>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</si>
  <si>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</si>
  <si>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</si>
  <si>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</si>
  <si>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</si>
  <si>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</si>
  <si>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</si>
  <si>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</si>
  <si>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</si>
  <si>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</si>
  <si>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</si>
  <si>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</si>
  <si>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</si>
  <si>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</si>
  <si>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</si>
  <si>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</si>
  <si>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</si>
  <si>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</si>
  <si>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</si>
  <si>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</si>
  <si>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</si>
  <si>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</si>
  <si>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</si>
  <si>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</si>
  <si>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</si>
  <si>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</si>
  <si>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</si>
  <si>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</si>
  <si>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</si>
  <si>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</si>
  <si>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</si>
  <si>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</si>
  <si>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</si>
  <si>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</si>
  <si>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</si>
  <si>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</si>
  <si>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</si>
  <si>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</si>
  <si>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</si>
  <si>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</si>
  <si>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</si>
  <si>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</si>
  <si>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</si>
  <si>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</si>
  <si>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</si>
  <si>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</si>
  <si>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</si>
  <si>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</si>
  <si>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</si>
  <si>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</si>
  <si>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</si>
  <si>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</si>
  <si>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</si>
  <si>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</si>
  <si>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</si>
  <si>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</si>
  <si>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</si>
  <si>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</si>
  <si>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</si>
  <si>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</si>
  <si>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</si>
  <si>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</si>
  <si>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</si>
  <si>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</si>
  <si>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</si>
  <si>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</si>
  <si>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</si>
  <si>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</si>
  <si>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</si>
  <si>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</si>
  <si>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</si>
  <si>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</si>
  <si>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</si>
  <si>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</si>
  <si>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</si>
  <si>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</si>
  <si>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</si>
  <si>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</si>
  <si>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</si>
  <si>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</si>
  <si>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</si>
  <si>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</si>
  <si>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</si>
  <si>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</si>
  <si>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</si>
  <si>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</si>
  <si>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</si>
  <si>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</si>
  <si>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</si>
  <si>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</si>
  <si>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</si>
  <si>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</si>
  <si>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</si>
  <si>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</si>
  <si>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</si>
  <si>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</si>
  <si>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</si>
  <si>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</si>
  <si>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</si>
  <si>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</si>
  <si>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</si>
  <si>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</si>
  <si>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</si>
  <si>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</si>
  <si>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</si>
  <si>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</si>
  <si>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</si>
  <si>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</si>
  <si>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</si>
  <si>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</si>
  <si>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</si>
  <si>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</si>
  <si>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</si>
  <si>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</si>
  <si>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</si>
  <si>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</si>
  <si>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</si>
  <si>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</si>
  <si>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</si>
  <si>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</si>
  <si>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</si>
  <si>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</si>
  <si>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</si>
  <si>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</si>
  <si>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</si>
  <si>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</si>
  <si>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</si>
  <si>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</si>
  <si>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</si>
  <si>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</si>
  <si>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</si>
  <si>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</si>
  <si>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</si>
  <si>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</si>
  <si>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</si>
  <si>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</si>
  <si>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</si>
  <si>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</si>
  <si>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</si>
  <si>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</si>
  <si>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</si>
  <si>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</si>
  <si>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</si>
  <si>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</si>
  <si>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</si>
  <si>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</si>
  <si>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</si>
  <si>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</si>
  <si>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</si>
  <si>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</si>
  <si>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</si>
  <si>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</si>
  <si>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</si>
  <si>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</si>
  <si>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</si>
  <si>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</si>
  <si>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</si>
  <si>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</si>
  <si>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</si>
  <si>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</si>
  <si>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</si>
  <si>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</si>
  <si>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</si>
  <si>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</si>
  <si>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</si>
  <si>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</si>
  <si>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</si>
  <si>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</si>
  <si>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</si>
  <si>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</si>
  <si>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</si>
  <si>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</si>
  <si>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</si>
  <si>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</si>
  <si>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</si>
  <si>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</si>
  <si>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</si>
  <si>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</si>
  <si>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</si>
  <si>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</si>
  <si>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</si>
  <si>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</si>
  <si>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</si>
  <si>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</si>
  <si>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</si>
  <si>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</si>
  <si>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</si>
  <si>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</si>
  <si>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</si>
  <si>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</si>
  <si>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</si>
  <si>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</si>
  <si>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</si>
  <si>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</si>
  <si>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</si>
  <si>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</si>
  <si>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</si>
  <si>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</si>
  <si>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</si>
  <si>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</si>
  <si>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</si>
  <si>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</si>
  <si>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</si>
  <si>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</si>
  <si>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</si>
  <si>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</si>
  <si>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</si>
  <si>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</si>
  <si>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</si>
  <si>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</si>
  <si>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</si>
  <si>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</si>
  <si>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</si>
  <si>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</si>
  <si>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</si>
  <si>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</si>
  <si>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</si>
  <si>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</si>
  <si>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</si>
  <si>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</si>
  <si>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</si>
  <si>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</si>
  <si>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</si>
  <si>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</si>
  <si>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</si>
  <si>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</si>
  <si>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</si>
  <si>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</si>
  <si>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</si>
  <si>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</si>
  <si>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</si>
  <si>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</si>
  <si>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</si>
  <si>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</si>
  <si>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</si>
  <si>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</si>
  <si>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</si>
  <si>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</si>
  <si>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</si>
  <si>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</si>
  <si>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</si>
  <si>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</si>
  <si>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</si>
  <si>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</si>
  <si>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</si>
  <si>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</si>
  <si>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</si>
  <si>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</si>
  <si>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</si>
  <si>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</si>
  <si>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</si>
  <si>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</si>
  <si>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</si>
  <si>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</si>
  <si>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</si>
  <si>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</si>
  <si>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</si>
  <si>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</si>
  <si>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</si>
  <si>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</si>
  <si>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</si>
  <si>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</si>
  <si>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</si>
  <si>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</si>
  <si>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</si>
  <si>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</si>
  <si>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</si>
  <si>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</si>
  <si>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</si>
  <si>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</si>
  <si>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</si>
  <si>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</si>
  <si>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</si>
  <si>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</si>
  <si>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</si>
  <si>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</si>
  <si>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</si>
  <si>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</si>
  <si>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</si>
  <si>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</si>
  <si>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</si>
  <si>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</si>
  <si>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</si>
  <si>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</si>
  <si>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</si>
  <si>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</si>
  <si>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</si>
  <si>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</si>
  <si>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</si>
  <si>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</si>
  <si>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</si>
  <si>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</si>
  <si>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</si>
  <si>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</si>
  <si>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</si>
  <si>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</si>
  <si>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</si>
  <si>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</si>
  <si>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</si>
  <si>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</si>
  <si>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</si>
  <si>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</si>
  <si>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</si>
  <si>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</si>
  <si>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</si>
  <si>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</si>
  <si>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</si>
  <si>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</si>
  <si>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</si>
  <si>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</si>
  <si>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</si>
  <si>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</si>
  <si>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</si>
  <si>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</si>
  <si>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</si>
  <si>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</si>
  <si>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</si>
  <si>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</si>
  <si>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</si>
  <si>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</si>
  <si>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</si>
  <si>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</si>
  <si>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</si>
  <si>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</si>
  <si>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</si>
  <si>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</si>
  <si>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</si>
  <si>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</si>
  <si>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</si>
  <si>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</si>
  <si>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</si>
  <si>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</si>
  <si>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</si>
  <si>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</si>
  <si>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</si>
  <si>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</si>
  <si>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</si>
  <si>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</si>
  <si>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</si>
  <si>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</si>
  <si>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</si>
  <si>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</si>
  <si>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</si>
  <si>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</si>
  <si>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</si>
  <si>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</si>
  <si>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</si>
  <si>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</si>
  <si>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</si>
  <si>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</si>
  <si>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</si>
  <si>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</si>
  <si>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</si>
  <si>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</si>
  <si>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</si>
  <si>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</si>
  <si>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</si>
  <si>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</si>
  <si>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</si>
  <si>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</si>
  <si>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</si>
  <si>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</si>
  <si>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</si>
  <si>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</si>
  <si>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</si>
  <si>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</si>
  <si>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</si>
  <si>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</si>
  <si>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</si>
  <si>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</si>
  <si>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</si>
  <si>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</si>
  <si>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</si>
  <si>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</si>
  <si>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</si>
  <si>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</si>
  <si>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</si>
  <si>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</si>
  <si>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</si>
  <si>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</si>
  <si>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</si>
  <si>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</si>
  <si>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</si>
  <si>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</si>
  <si>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</si>
  <si>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</si>
  <si>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</si>
  <si>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</si>
  <si>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</si>
  <si>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</si>
  <si>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</si>
  <si>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</si>
  <si>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</si>
  <si>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</si>
  <si>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</si>
  <si>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</si>
  <si>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</si>
  <si>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</si>
  <si>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</si>
  <si>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</si>
  <si>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</si>
  <si>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</si>
  <si>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</si>
  <si>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</si>
  <si>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</si>
  <si>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</si>
  <si>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</si>
  <si>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</si>
  <si>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</si>
  <si>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</si>
  <si>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</si>
  <si>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</si>
  <si>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</si>
  <si>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</si>
  <si>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</si>
  <si>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</si>
  <si>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</si>
  <si>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</si>
  <si>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</si>
  <si>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</si>
  <si>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</si>
  <si>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</si>
  <si>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</si>
  <si>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</si>
  <si>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</si>
  <si>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</si>
  <si>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</si>
  <si>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</si>
  <si>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</si>
  <si>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</si>
  <si>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</si>
  <si>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</si>
  <si>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</si>
  <si>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</si>
  <si>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</si>
  <si>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</si>
  <si>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</si>
  <si>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</si>
  <si>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</si>
  <si>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</si>
  <si>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</si>
  <si>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</si>
  <si>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</si>
  <si>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</si>
  <si>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</si>
  <si>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</si>
  <si>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</si>
  <si>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</si>
  <si>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</si>
  <si>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</si>
  <si>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</si>
  <si>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</si>
  <si>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</si>
  <si>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</si>
  <si>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</si>
  <si>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</si>
  <si>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</si>
  <si>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</si>
  <si>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</si>
  <si>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</si>
  <si>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</si>
  <si>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</si>
  <si>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</si>
  <si>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</si>
  <si>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</si>
  <si>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</si>
  <si>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</si>
  <si>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</si>
  <si>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</si>
  <si>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</si>
  <si>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</si>
  <si>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</si>
  <si>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</si>
  <si>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</si>
  <si>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</si>
  <si>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</si>
  <si>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</si>
  <si>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</si>
  <si>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</si>
  <si>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</si>
  <si>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</si>
  <si>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</si>
  <si>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</si>
  <si>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</si>
  <si>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</si>
  <si>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</si>
  <si>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</si>
  <si>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</si>
  <si>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</si>
  <si>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</si>
  <si>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</si>
  <si>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</si>
  <si>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</si>
  <si>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</si>
  <si>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</si>
  <si>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</si>
  <si>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</si>
  <si>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</si>
  <si>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</si>
  <si>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</si>
  <si>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</si>
  <si>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</si>
  <si>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</si>
  <si>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</si>
  <si>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</si>
  <si>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</si>
  <si>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</si>
  <si>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</si>
  <si>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</si>
  <si>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</si>
  <si>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</si>
  <si>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</si>
  <si>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</si>
  <si>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</si>
  <si>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</si>
  <si>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</si>
  <si>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</si>
  <si>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</si>
  <si>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</si>
  <si>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</si>
  <si>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</si>
  <si>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</si>
  <si>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</si>
  <si>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</si>
  <si>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</si>
  <si>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</si>
  <si>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</si>
  <si>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</si>
  <si>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</si>
  <si>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</si>
  <si>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</si>
  <si>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</si>
  <si>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</si>
  <si>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</si>
  <si>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</si>
  <si>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</si>
  <si>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</si>
  <si>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</si>
  <si>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</si>
  <si>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</si>
  <si>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</si>
  <si>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</si>
  <si>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</si>
  <si>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</si>
  <si>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</si>
  <si>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</si>
  <si>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</si>
  <si>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</si>
  <si>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</si>
  <si>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</si>
  <si>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</si>
  <si>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</si>
  <si>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</si>
  <si>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</si>
  <si>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</si>
  <si>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</si>
  <si>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</si>
  <si>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</si>
  <si>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</si>
  <si>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</si>
  <si>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</si>
  <si>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</si>
  <si>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</si>
  <si>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</si>
  <si>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</si>
  <si>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</si>
  <si>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</si>
  <si>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</si>
  <si>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</si>
  <si>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</si>
  <si>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</si>
  <si>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</si>
  <si>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</si>
  <si>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</si>
  <si>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</si>
  <si>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</si>
  <si>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</si>
  <si>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</si>
  <si>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</si>
  <si>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</si>
  <si>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</si>
  <si>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</si>
  <si>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</si>
  <si>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</si>
  <si>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</si>
  <si>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</si>
  <si>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</si>
  <si>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</si>
  <si>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</si>
  <si>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</si>
  <si>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</si>
  <si>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</si>
  <si>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</si>
  <si>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</si>
  <si>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</si>
  <si>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</si>
  <si>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</si>
  <si>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</si>
  <si>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</si>
  <si>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</si>
  <si>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</si>
  <si>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</si>
  <si>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</si>
  <si>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</si>
  <si>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</si>
  <si>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</si>
  <si>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</si>
  <si>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</si>
  <si>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</si>
  <si>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</si>
  <si>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</si>
  <si>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</si>
  <si>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</si>
  <si>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</si>
  <si>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</si>
  <si>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</si>
  <si>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</si>
  <si>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</si>
  <si>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</si>
  <si>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</si>
  <si>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</si>
  <si>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</si>
  <si>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</si>
  <si>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</si>
  <si>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</si>
  <si>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</si>
  <si>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</si>
  <si>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</si>
  <si>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</si>
  <si>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</si>
  <si>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</si>
  <si>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</si>
  <si>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</si>
  <si>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</si>
  <si>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</si>
  <si>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</si>
  <si>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</si>
  <si>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</si>
  <si>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</si>
  <si>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</si>
  <si>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</si>
  <si>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</si>
  <si>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</si>
  <si>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</si>
  <si>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</si>
  <si>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</si>
  <si>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</si>
  <si>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</si>
  <si>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</si>
  <si>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</si>
  <si>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</si>
  <si>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</si>
  <si>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</si>
  <si>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</si>
  <si>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</si>
  <si>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</si>
  <si>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</si>
  <si>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</si>
  <si>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</si>
  <si>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</si>
  <si>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</si>
  <si>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</si>
  <si>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</si>
  <si>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</si>
  <si>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</si>
  <si>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</si>
  <si>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</si>
  <si>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</si>
  <si>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</si>
  <si>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</si>
  <si>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</si>
  <si>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</si>
  <si>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</si>
  <si>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</si>
  <si>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</si>
  <si>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</si>
  <si>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</si>
  <si>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</si>
  <si>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</si>
  <si>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</si>
  <si>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</si>
  <si>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</si>
  <si>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</si>
  <si>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</si>
  <si>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</si>
  <si>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</si>
  <si>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</si>
  <si>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</si>
  <si>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</si>
  <si>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</si>
  <si>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</si>
  <si>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</si>
  <si>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</si>
  <si>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</si>
  <si>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</si>
  <si>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</si>
  <si>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</si>
  <si>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</si>
  <si>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</si>
  <si>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</si>
  <si>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</si>
  <si>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</si>
  <si>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</si>
  <si>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</si>
  <si>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</si>
  <si>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</si>
  <si>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</si>
  <si>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</si>
  <si>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</si>
  <si>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</si>
  <si>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</si>
  <si>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</si>
  <si>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</si>
  <si>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</si>
  <si>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</si>
  <si>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</si>
  <si>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</si>
  <si>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</si>
  <si>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</si>
  <si>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</si>
  <si>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</si>
  <si>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</si>
  <si>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</si>
  <si>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</si>
  <si>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</si>
  <si>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</si>
  <si>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</si>
  <si>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</si>
  <si>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</si>
  <si>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</si>
  <si>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</si>
  <si>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</si>
  <si>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</si>
  <si>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</si>
  <si>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</si>
  <si>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</si>
  <si>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</si>
  <si>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</si>
  <si>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</si>
  <si>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</si>
  <si>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</si>
  <si>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</si>
  <si>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</si>
  <si>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</si>
  <si>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</si>
  <si>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</si>
  <si>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</si>
  <si>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</si>
  <si>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</si>
  <si>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</si>
  <si>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</si>
  <si>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</si>
  <si>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</si>
  <si>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</si>
  <si>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</si>
  <si>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</si>
  <si>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</si>
  <si>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</si>
  <si>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</si>
  <si>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</si>
  <si>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</si>
  <si>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</si>
  <si>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</si>
  <si>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</si>
  <si>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</si>
  <si>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</si>
  <si>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</si>
  <si>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</si>
  <si>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</si>
  <si>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</si>
  <si>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</si>
  <si>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</si>
  <si>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</si>
  <si>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</si>
  <si>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</si>
  <si>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</si>
  <si>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</si>
  <si>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</si>
  <si>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</si>
  <si>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</si>
  <si>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</si>
  <si>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</si>
  <si>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</si>
  <si>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</si>
  <si>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</si>
  <si>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</si>
  <si>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</si>
  <si>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</si>
  <si>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</si>
  <si>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</si>
  <si>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</si>
  <si>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</si>
  <si>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</si>
  <si>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</si>
  <si>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</si>
  <si>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</si>
  <si>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</si>
  <si>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</si>
  <si>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</si>
  <si>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</si>
  <si>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</si>
  <si>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</si>
  <si>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</si>
  <si>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</si>
  <si>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</si>
  <si>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</si>
  <si>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</si>
  <si>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</si>
  <si>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</si>
  <si>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</si>
  <si>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</si>
  <si>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</si>
  <si>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</si>
  <si>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</si>
  <si>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</si>
  <si>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</si>
  <si>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</si>
  <si>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</si>
  <si>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</si>
  <si>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</si>
  <si>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</si>
  <si>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</si>
  <si>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</si>
  <si>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</si>
  <si>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</si>
  <si>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</si>
  <si>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</si>
  <si>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</si>
  <si>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</si>
  <si>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</si>
  <si>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</si>
  <si>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</si>
  <si>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</si>
  <si>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</si>
  <si>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</si>
  <si>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</si>
  <si>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</si>
  <si>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</si>
  <si>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</si>
  <si>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</si>
  <si>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</si>
  <si>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</si>
  <si>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</si>
  <si>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</si>
  <si>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</si>
  <si>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</si>
  <si>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</si>
  <si>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</si>
  <si>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</si>
  <si>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</si>
  <si>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</si>
  <si>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</si>
  <si>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</si>
  <si>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</si>
  <si>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</si>
  <si>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</si>
  <si>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</si>
  <si>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</si>
  <si>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</si>
  <si>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</si>
  <si>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</si>
  <si>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</si>
  <si>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</si>
  <si>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</si>
  <si>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</si>
  <si>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</si>
  <si>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</si>
  <si>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</si>
  <si>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</si>
  <si>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</si>
  <si>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</si>
  <si>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</si>
  <si>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</si>
  <si>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</si>
  <si>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</si>
  <si>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</si>
  <si>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</si>
  <si>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</si>
  <si>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</si>
  <si>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</si>
  <si>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</si>
  <si>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</si>
  <si>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</si>
  <si>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</si>
  <si>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</si>
  <si>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</si>
  <si>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</si>
  <si>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</si>
  <si>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</si>
  <si>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</si>
  <si>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</si>
  <si>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</si>
  <si>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</si>
  <si>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</si>
  <si>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</si>
  <si>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</si>
  <si>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</si>
  <si>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</si>
  <si>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</si>
  <si>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</si>
  <si>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</si>
  <si>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</si>
  <si>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</si>
  <si>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</si>
  <si>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</si>
  <si>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</si>
  <si>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</si>
  <si>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</si>
  <si>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</si>
  <si>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</si>
  <si>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</si>
  <si>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</si>
  <si>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</si>
  <si>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</si>
  <si>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</si>
  <si>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</si>
  <si>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</si>
  <si>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</si>
  <si>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</si>
  <si>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</si>
  <si>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</si>
  <si>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</si>
  <si>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</si>
  <si>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</si>
  <si>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</si>
  <si>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</si>
  <si>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</si>
  <si>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</si>
  <si>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</si>
  <si>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</si>
  <si>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</si>
  <si>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</si>
  <si>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</si>
  <si>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</si>
  <si>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</si>
  <si>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</si>
  <si>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</si>
  <si>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</si>
  <si>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</si>
  <si>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</si>
  <si>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</si>
  <si>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</si>
  <si>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</si>
  <si>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</si>
  <si>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</si>
  <si>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</si>
  <si>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</si>
  <si>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</si>
  <si>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</si>
  <si>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</si>
  <si>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</si>
  <si>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</si>
  <si>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</si>
  <si>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</si>
  <si>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</si>
  <si>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</si>
  <si>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</si>
  <si>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</si>
  <si>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</si>
  <si>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</si>
  <si>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</si>
  <si>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</si>
  <si>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</si>
  <si>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</si>
  <si>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</si>
  <si>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</si>
  <si>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</si>
  <si>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</si>
  <si>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</si>
  <si>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</si>
  <si>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</si>
  <si>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</si>
  <si>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</si>
  <si>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</si>
  <si>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</si>
  <si>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</si>
  <si>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</si>
  <si>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</si>
  <si>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</si>
  <si>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</si>
  <si>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</si>
  <si>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</si>
  <si>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</si>
  <si>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</si>
  <si>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</si>
  <si>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</si>
  <si>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</si>
  <si>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</si>
  <si>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</si>
  <si>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</si>
  <si>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</si>
  <si>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</si>
  <si>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</si>
  <si>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</si>
  <si>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</si>
  <si>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</si>
  <si>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</si>
  <si>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</si>
  <si>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</si>
  <si>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</si>
  <si>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</si>
  <si>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</si>
  <si>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</si>
  <si>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</si>
  <si>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</si>
  <si>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</si>
  <si>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</si>
  <si>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</si>
  <si>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</si>
  <si>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</si>
  <si>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</si>
  <si>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</si>
  <si>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</si>
  <si>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</si>
  <si>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</si>
  <si>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</si>
  <si>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</si>
  <si>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</si>
  <si>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</si>
  <si>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</si>
  <si>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</si>
  <si>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</si>
  <si>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</si>
  <si>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</si>
  <si>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</si>
  <si>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</si>
  <si>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</si>
  <si>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</si>
  <si>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</si>
  <si>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</si>
  <si>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</si>
  <si>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</si>
  <si>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</si>
  <si>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</si>
  <si>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</si>
  <si>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</si>
  <si>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</si>
  <si>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</si>
  <si>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</si>
  <si>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</si>
  <si>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</si>
  <si>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</si>
  <si>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</si>
  <si>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</si>
  <si>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</si>
  <si>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</si>
  <si>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</si>
  <si>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</si>
  <si>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</si>
  <si>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</si>
  <si>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</si>
  <si>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</si>
  <si>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</si>
  <si>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</si>
  <si>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</si>
  <si>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</si>
  <si>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</si>
  <si>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</si>
  <si>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</si>
  <si>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</si>
  <si>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</si>
  <si>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</si>
  <si>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</si>
  <si>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</si>
  <si>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</si>
  <si>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</si>
  <si>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</si>
  <si>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</si>
  <si>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</si>
  <si>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</si>
  <si>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</si>
  <si>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</si>
  <si>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</si>
  <si>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</si>
  <si>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</si>
  <si>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</si>
  <si>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</si>
  <si>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</si>
  <si>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</si>
  <si>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</si>
  <si>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</si>
  <si>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</si>
  <si>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</si>
  <si>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</si>
  <si>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</si>
  <si>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</si>
  <si>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</si>
  <si>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</si>
  <si>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</si>
  <si>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</si>
  <si>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</si>
  <si>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</si>
  <si>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</si>
  <si>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</si>
  <si>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</si>
  <si>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</si>
  <si>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</si>
  <si>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</si>
  <si>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</si>
  <si>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</si>
  <si>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</si>
  <si>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</si>
  <si>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</si>
  <si>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</si>
  <si>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</si>
  <si>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</si>
  <si>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</si>
  <si>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</si>
  <si>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</si>
  <si>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</si>
  <si>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</si>
  <si>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</si>
  <si>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</si>
  <si>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</si>
  <si>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</si>
  <si>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</si>
  <si>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</si>
  <si>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</si>
  <si>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</si>
  <si>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</si>
  <si>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</si>
  <si>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</si>
  <si>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</si>
  <si>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</si>
  <si>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</si>
  <si>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</si>
  <si>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</si>
  <si>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</si>
  <si>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</si>
  <si>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</si>
  <si>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</si>
  <si>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</si>
  <si>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</si>
  <si>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</si>
  <si>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</si>
  <si>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</si>
  <si>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</si>
  <si>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</si>
  <si>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</si>
  <si>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</si>
  <si>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</si>
  <si>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</si>
  <si>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</si>
  <si>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</si>
  <si>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</si>
  <si>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</si>
  <si>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</si>
  <si>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</si>
  <si>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</si>
  <si>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</si>
  <si>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</si>
  <si>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</si>
  <si>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</si>
  <si>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</si>
  <si>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</si>
  <si>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</si>
  <si>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</si>
  <si>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</si>
  <si>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</si>
  <si>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</si>
  <si>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</si>
  <si>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</si>
  <si>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</si>
  <si>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</si>
  <si>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</si>
  <si>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</si>
  <si>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</si>
  <si>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</si>
  <si>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</si>
  <si>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</si>
  <si>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</si>
  <si>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</si>
  <si>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</si>
  <si>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</si>
  <si>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</si>
  <si>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</si>
  <si>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</si>
  <si>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</si>
  <si>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</si>
  <si>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</si>
  <si>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</si>
  <si>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</si>
  <si>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</si>
  <si>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</si>
  <si>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</si>
  <si>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</si>
  <si>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</si>
  <si>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</si>
  <si>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</si>
  <si>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</si>
  <si>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</si>
  <si>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</si>
  <si>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</si>
  <si>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</si>
  <si>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</si>
  <si>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</si>
  <si>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</si>
  <si>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</si>
  <si>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</si>
  <si>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</si>
  <si>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</si>
  <si>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</si>
  <si>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</si>
  <si>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</si>
  <si>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</si>
  <si>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</si>
  <si>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</si>
  <si>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</si>
  <si>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</si>
  <si>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</si>
  <si>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</si>
  <si>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</si>
  <si>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</si>
  <si>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</si>
  <si>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</si>
  <si>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</si>
  <si>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</si>
  <si>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</si>
  <si>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</si>
  <si>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</si>
  <si>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</si>
  <si>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</si>
  <si>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</si>
  <si>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</si>
  <si>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</si>
  <si>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</si>
  <si>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</si>
  <si>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</si>
  <si>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</si>
  <si>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</si>
  <si>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</si>
  <si>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</si>
  <si>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</si>
  <si>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</si>
  <si>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</si>
  <si>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</si>
  <si>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</si>
  <si>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</si>
  <si>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</si>
  <si>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</si>
  <si>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</si>
  <si>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</si>
  <si>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</si>
  <si>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</si>
  <si>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</si>
  <si>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</si>
  <si>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</si>
  <si>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</si>
  <si>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</si>
  <si>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</si>
  <si>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</si>
  <si>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</si>
  <si>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</si>
  <si>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</si>
  <si>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</si>
  <si>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</si>
  <si>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</si>
  <si>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</si>
  <si>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</si>
  <si>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</si>
  <si>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</si>
  <si>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</si>
  <si>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</si>
  <si>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</si>
  <si>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</si>
  <si>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</si>
  <si>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</si>
  <si>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</si>
  <si>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</si>
  <si>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</si>
  <si>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</si>
  <si>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</si>
  <si>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</si>
  <si>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</si>
  <si>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</si>
  <si>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</si>
  <si>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</si>
  <si>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</si>
  <si>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</si>
  <si>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</si>
  <si>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</si>
  <si>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</si>
  <si>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</si>
  <si>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</si>
  <si>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</si>
  <si>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</si>
  <si>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</si>
  <si>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</si>
  <si>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</si>
  <si>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</si>
  <si>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</si>
  <si>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</si>
  <si>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</si>
  <si>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</si>
  <si>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</si>
  <si>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</si>
  <si>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</si>
  <si>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</si>
  <si>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</si>
  <si>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</si>
  <si>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</si>
  <si>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</si>
  <si>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</si>
  <si>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</si>
  <si>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</si>
  <si>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</si>
  <si>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</si>
  <si>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</si>
  <si>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</si>
  <si>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</si>
  <si>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</si>
  <si>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</si>
  <si>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</si>
  <si>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</si>
  <si>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</si>
  <si>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</si>
  <si>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</si>
  <si>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</si>
  <si>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</si>
  <si>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</si>
  <si>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</si>
  <si>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</si>
  <si>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</si>
  <si>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</si>
  <si>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</si>
  <si>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</si>
  <si>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</si>
  <si>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</si>
  <si>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</si>
  <si>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</si>
  <si>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</si>
  <si>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</si>
  <si>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</si>
  <si>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</si>
  <si>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</si>
  <si>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</si>
  <si>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</si>
  <si>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</si>
  <si>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</si>
  <si>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</si>
  <si>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</si>
  <si>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</si>
  <si>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</si>
  <si>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</si>
  <si>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</si>
  <si>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</si>
  <si>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</si>
  <si>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</si>
  <si>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</si>
  <si>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</si>
  <si>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</si>
  <si>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</si>
  <si>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</si>
  <si>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</si>
  <si>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</si>
  <si>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</si>
  <si>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</si>
  <si>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</si>
  <si>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</si>
  <si>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</si>
  <si>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</si>
  <si>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</si>
  <si>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</si>
  <si>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</si>
  <si>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</si>
  <si>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</si>
  <si>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</si>
  <si>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</si>
  <si>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</si>
  <si>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</si>
  <si>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</si>
  <si>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</si>
  <si>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</si>
  <si>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</si>
  <si>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</si>
  <si>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</si>
  <si>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</si>
  <si>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</si>
  <si>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</si>
  <si>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</si>
  <si>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</si>
  <si>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</si>
  <si>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</si>
  <si>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</si>
  <si>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</si>
  <si>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</si>
  <si>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</si>
  <si>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</si>
  <si>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</si>
  <si>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</si>
  <si>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</si>
  <si>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</si>
  <si>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</si>
  <si>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</si>
  <si>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</si>
  <si>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</si>
  <si>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</si>
  <si>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</si>
  <si>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</si>
  <si>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</si>
  <si>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</si>
  <si>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</si>
  <si>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</si>
  <si>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</si>
  <si>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</si>
  <si>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</si>
  <si>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</si>
  <si>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</si>
  <si>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</si>
  <si>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</si>
  <si>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</si>
  <si>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</si>
  <si>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</si>
  <si>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</si>
  <si>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</si>
  <si>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</si>
  <si>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</si>
  <si>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</si>
  <si>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</si>
  <si>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</si>
  <si>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</si>
  <si>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</si>
  <si>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</si>
  <si>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</si>
  <si>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</si>
  <si>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</si>
  <si>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</si>
  <si>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</si>
  <si>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</si>
  <si>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</si>
  <si>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</si>
  <si>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</si>
  <si>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</si>
  <si>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</si>
  <si>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</si>
  <si>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</si>
  <si>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</si>
  <si>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</si>
  <si>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</si>
  <si>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</si>
  <si>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</si>
  <si>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</si>
  <si>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</si>
  <si>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</si>
  <si>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</si>
  <si>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</si>
  <si>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</si>
  <si>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</si>
  <si>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</si>
  <si>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</si>
  <si>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</si>
  <si>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</si>
  <si>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</si>
  <si>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</si>
  <si>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</si>
  <si>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</si>
  <si>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</si>
  <si>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</si>
  <si>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</si>
  <si>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</si>
  <si>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</si>
  <si>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</si>
  <si>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</si>
  <si>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</si>
  <si>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</si>
  <si>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</si>
  <si>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</si>
  <si>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</si>
  <si>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</si>
  <si>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</si>
  <si>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</si>
  <si>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</si>
  <si>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</si>
  <si>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</si>
  <si>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</si>
  <si>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</si>
  <si>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</si>
  <si>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</si>
  <si>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</si>
  <si>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</si>
  <si>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</si>
  <si>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</si>
  <si>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</si>
  <si>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</si>
  <si>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</si>
  <si>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</si>
  <si>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</si>
  <si>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</si>
  <si>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</si>
  <si>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</si>
  <si>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</si>
  <si>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</si>
  <si>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</si>
  <si>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</si>
  <si>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</si>
  <si>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</si>
  <si>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</si>
  <si>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</si>
  <si>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</si>
  <si>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</si>
  <si>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</si>
  <si>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</si>
  <si>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</si>
  <si>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</si>
  <si>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</si>
  <si>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</si>
  <si>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</si>
  <si>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</si>
  <si>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</si>
  <si>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</si>
  <si>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</si>
  <si>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</si>
  <si>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</si>
  <si>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</si>
  <si>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</si>
  <si>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</si>
  <si>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</si>
  <si>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</si>
  <si>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</si>
  <si>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</si>
  <si>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</si>
  <si>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</si>
  <si>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</si>
  <si>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</si>
  <si>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</si>
  <si>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</si>
  <si>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</si>
  <si>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</si>
  <si>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</si>
  <si>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</si>
  <si>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</si>
  <si>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</si>
  <si>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</si>
  <si>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</si>
  <si>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</si>
  <si>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</si>
  <si>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</si>
  <si>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</si>
  <si>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</si>
  <si>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</si>
  <si>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</si>
  <si>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</si>
  <si>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</si>
  <si>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</si>
  <si>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</si>
  <si>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</si>
  <si>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</si>
  <si>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</si>
  <si>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</si>
  <si>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</si>
  <si>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</si>
  <si>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</si>
  <si>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</si>
  <si>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</si>
  <si>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</si>
  <si>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</si>
  <si>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</si>
  <si>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</si>
  <si>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</si>
  <si>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</si>
  <si>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</si>
  <si>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</si>
  <si>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</si>
  <si>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</si>
  <si>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</si>
  <si>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</si>
  <si>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</si>
  <si>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</si>
  <si>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</si>
  <si>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</si>
  <si>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</si>
  <si>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</si>
  <si>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</si>
  <si>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</si>
  <si>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</si>
  <si>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</si>
  <si>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</si>
  <si>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</si>
  <si>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</si>
  <si>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</si>
  <si>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</si>
  <si>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</si>
  <si>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</si>
  <si>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</si>
  <si>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</si>
  <si>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</si>
  <si>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</si>
  <si>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</si>
  <si>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</si>
  <si>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</si>
  <si>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</si>
  <si>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</si>
  <si>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</si>
  <si>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</si>
  <si>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</si>
  <si>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</si>
  <si>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</si>
  <si>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</si>
  <si>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</si>
  <si>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</si>
  <si>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</si>
  <si>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</si>
  <si>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</si>
  <si>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</si>
  <si>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</si>
  <si>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</si>
  <si>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</si>
  <si>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</si>
  <si>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</si>
  <si>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</si>
  <si>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</si>
  <si>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</si>
  <si>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</si>
  <si>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</si>
  <si>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</si>
  <si>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</si>
  <si>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</si>
  <si>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</si>
  <si>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</si>
  <si>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</si>
  <si>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</si>
  <si>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</si>
  <si>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</si>
  <si>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</si>
  <si>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</si>
  <si>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</si>
  <si>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</si>
  <si>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</si>
  <si>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</si>
  <si>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</si>
  <si>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</si>
  <si>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</si>
  <si>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</si>
  <si>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</si>
  <si>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</si>
  <si>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</si>
  <si>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</si>
  <si>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</si>
  <si>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</si>
  <si>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</si>
  <si>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</si>
  <si>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</si>
  <si>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</si>
  <si>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</si>
  <si>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</si>
  <si>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</si>
  <si>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</si>
  <si>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</si>
  <si>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</si>
  <si>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</si>
  <si>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</si>
  <si>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</si>
  <si>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</si>
  <si>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</si>
  <si>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</si>
  <si>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</si>
  <si>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</si>
  <si>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</si>
  <si>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</si>
  <si>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</si>
  <si>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</si>
  <si>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</si>
  <si>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</si>
  <si>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</si>
  <si>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</si>
  <si>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</si>
  <si>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</si>
  <si>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</si>
  <si>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</si>
  <si>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</si>
  <si>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</si>
  <si>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</si>
  <si>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</si>
  <si>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</si>
  <si>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</si>
  <si>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</si>
  <si>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</si>
  <si>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</si>
  <si>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</si>
  <si>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</si>
  <si>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</si>
  <si>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</si>
  <si>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</si>
  <si>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</si>
  <si>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</si>
  <si>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</si>
  <si>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</si>
  <si>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</si>
  <si>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</si>
  <si>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</si>
  <si>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</si>
  <si>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</si>
  <si>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</si>
  <si>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</si>
  <si>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</si>
  <si>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</si>
  <si>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</si>
  <si>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</si>
  <si>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</si>
  <si>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</si>
  <si>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</si>
  <si>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</si>
  <si>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</si>
  <si>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</si>
  <si>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</si>
  <si>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</si>
  <si>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</si>
  <si>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</si>
  <si>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</si>
  <si>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</si>
  <si>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</si>
  <si>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</si>
  <si>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</si>
  <si>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</si>
  <si>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</si>
  <si>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</si>
  <si>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</si>
  <si>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</si>
  <si>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</si>
  <si>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</si>
  <si>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</si>
  <si>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</si>
  <si>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</si>
  <si>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</si>
  <si>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</si>
  <si>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</si>
  <si>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</si>
  <si>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</si>
  <si>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</si>
  <si>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</si>
  <si>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</si>
  <si>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</si>
  <si>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</si>
  <si>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</si>
  <si>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</si>
  <si>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</si>
  <si>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</si>
  <si>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</si>
  <si>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</si>
  <si>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</si>
  <si>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</si>
  <si>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</si>
  <si>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</si>
  <si>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</si>
  <si>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</si>
  <si>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</si>
  <si>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</si>
  <si>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</si>
  <si>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</si>
  <si>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</si>
  <si>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</si>
  <si>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</si>
  <si>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</si>
  <si>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</si>
  <si>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</si>
  <si>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</si>
  <si>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</si>
  <si>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</si>
  <si>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</si>
  <si>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</si>
  <si>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</si>
  <si>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</si>
  <si>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</si>
  <si>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</si>
  <si>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</si>
  <si>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</si>
  <si>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</si>
  <si>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</si>
  <si>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</si>
  <si>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</si>
  <si>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</si>
  <si>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</si>
  <si>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</si>
  <si>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</si>
  <si>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</si>
  <si>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</si>
  <si>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</si>
  <si>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</si>
  <si>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</si>
  <si>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</si>
  <si>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</si>
  <si>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</si>
  <si>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</si>
  <si>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</si>
  <si>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</si>
  <si>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</si>
  <si>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</si>
  <si>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</si>
  <si>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</si>
  <si>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</si>
  <si>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</si>
  <si>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</si>
  <si>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</si>
  <si>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</si>
  <si>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</si>
  <si>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</si>
  <si>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</si>
  <si>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</si>
  <si>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</si>
  <si>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</si>
  <si>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</si>
  <si>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</si>
  <si>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</si>
  <si>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</si>
  <si>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</si>
  <si>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</si>
  <si>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</si>
  <si>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</si>
  <si>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</si>
  <si>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</si>
  <si>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</si>
  <si>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</si>
  <si>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</si>
  <si>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</si>
  <si>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</si>
  <si>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</si>
  <si>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</si>
  <si>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</si>
  <si>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</si>
  <si>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</si>
  <si>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</si>
  <si>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</si>
  <si>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</si>
  <si>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</si>
  <si>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</si>
  <si>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</si>
  <si>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</si>
  <si>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</si>
  <si>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</si>
  <si>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</si>
  <si>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</si>
  <si>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</si>
  <si>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</si>
  <si>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</si>
  <si>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</si>
  <si>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</si>
  <si>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</si>
  <si>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</si>
  <si>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</si>
  <si>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</si>
  <si>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</si>
  <si>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</si>
  <si>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</si>
  <si>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</si>
  <si>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</si>
  <si>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</si>
  <si>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</si>
  <si>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</si>
  <si>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</si>
  <si>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</si>
  <si>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</si>
  <si>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</si>
  <si>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</si>
  <si>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</si>
  <si>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</si>
  <si>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</si>
  <si>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</si>
  <si>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</si>
  <si>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</si>
  <si>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</si>
  <si>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</si>
  <si>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</si>
  <si>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</si>
  <si>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</si>
  <si>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</si>
  <si>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</si>
  <si>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</si>
  <si>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</si>
  <si>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</si>
  <si>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</si>
  <si>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</si>
  <si>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</si>
  <si>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</si>
  <si>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</si>
  <si>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</si>
  <si>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</si>
  <si>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</si>
  <si>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</si>
  <si>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</si>
  <si>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</si>
  <si>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</si>
  <si>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</si>
  <si>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</si>
  <si>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</si>
  <si>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</si>
  <si>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</si>
  <si>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</si>
  <si>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</si>
  <si>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</si>
  <si>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</si>
  <si>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</si>
  <si>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</si>
  <si>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</si>
  <si>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</si>
  <si>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</si>
  <si>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</si>
  <si>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</si>
  <si>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</si>
  <si>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</si>
  <si>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</si>
  <si>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</si>
  <si>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</si>
  <si>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</si>
  <si>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</si>
  <si>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</si>
  <si>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</si>
  <si>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</si>
  <si>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</si>
  <si>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</si>
  <si>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</si>
  <si>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</si>
  <si>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</si>
  <si>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</si>
  <si>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</si>
  <si>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</si>
  <si>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</si>
  <si>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</si>
  <si>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</si>
  <si>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</si>
  <si>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</si>
  <si>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</si>
  <si>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</si>
  <si>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</si>
  <si>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</si>
  <si>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</si>
  <si>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</si>
  <si>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</si>
  <si>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</si>
  <si>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</si>
  <si>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</si>
  <si>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</si>
  <si>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</si>
  <si>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</si>
  <si>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</si>
  <si>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</si>
  <si>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</si>
  <si>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</si>
  <si>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</si>
  <si>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</si>
  <si>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</si>
  <si>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</si>
  <si>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</si>
  <si>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</si>
  <si>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</si>
  <si>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</si>
  <si>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</si>
  <si>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</si>
  <si>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</si>
  <si>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</si>
  <si>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</si>
  <si>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</si>
  <si>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</si>
  <si>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</si>
  <si>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</si>
  <si>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</si>
  <si>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</si>
  <si>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</si>
  <si>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</si>
  <si>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</si>
  <si>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</si>
  <si>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</si>
  <si>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</si>
  <si>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</si>
  <si>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</si>
  <si>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</si>
  <si>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</si>
  <si>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</si>
  <si>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</si>
  <si>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</si>
  <si>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</si>
  <si>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</si>
  <si>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</si>
  <si>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</si>
  <si>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</si>
  <si>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</si>
  <si>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</si>
  <si>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</si>
  <si>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</si>
  <si>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</si>
  <si>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</si>
  <si>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</si>
  <si>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</si>
  <si>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</si>
  <si>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</si>
  <si>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</si>
  <si>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</si>
  <si>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</si>
  <si>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</si>
  <si>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</si>
  <si>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</si>
  <si>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</si>
  <si>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</si>
  <si>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</si>
  <si>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</si>
  <si>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</si>
  <si>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</si>
  <si>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</si>
  <si>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</si>
  <si>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</si>
  <si>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</si>
  <si>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</si>
  <si>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</si>
  <si>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</si>
  <si>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</si>
  <si>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</si>
  <si>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</si>
  <si>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</si>
  <si>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</si>
  <si>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</si>
  <si>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</si>
  <si>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</si>
  <si>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</si>
  <si>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</si>
  <si>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</si>
  <si>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</si>
  <si>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</si>
  <si>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</si>
  <si>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</si>
  <si>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</si>
  <si>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</si>
  <si>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</si>
  <si>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</si>
  <si>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</si>
  <si>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</si>
  <si>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</si>
  <si>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</si>
  <si>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</si>
  <si>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</si>
  <si>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</si>
  <si>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</si>
  <si>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</si>
  <si>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</si>
  <si>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</si>
  <si>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</si>
  <si>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</si>
  <si>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</si>
  <si>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</si>
  <si>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</si>
  <si>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</si>
  <si>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</si>
  <si>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</si>
  <si>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</si>
  <si>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</si>
  <si>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</si>
  <si>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</si>
  <si>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</si>
  <si>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</si>
  <si>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</si>
  <si>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</si>
  <si>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</si>
  <si>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</si>
  <si>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</si>
  <si>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</si>
  <si>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</si>
  <si>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</si>
  <si>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</si>
  <si>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</si>
  <si>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</si>
  <si>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</si>
  <si>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</si>
  <si>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</si>
  <si>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</si>
  <si>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</si>
  <si>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</si>
  <si>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</si>
  <si>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</si>
  <si>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</si>
  <si>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</si>
  <si>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</si>
  <si>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</si>
  <si>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</si>
  <si>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</si>
  <si>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</si>
  <si>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</si>
  <si>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</si>
  <si>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</si>
  <si>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</si>
  <si>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</si>
  <si>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</si>
  <si>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</si>
  <si>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</si>
  <si>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</si>
  <si>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</si>
  <si>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</si>
  <si>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</si>
  <si>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</si>
  <si>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</si>
  <si>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</si>
  <si>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</si>
  <si>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</si>
  <si>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</si>
  <si>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</si>
  <si>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</si>
  <si>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</si>
  <si>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</si>
  <si>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</si>
  <si>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</si>
  <si>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</si>
  <si>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</si>
  <si>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</si>
  <si>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</si>
  <si>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</si>
  <si>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</si>
  <si>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</si>
  <si>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</si>
  <si>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</si>
  <si>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</si>
  <si>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</si>
  <si>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</si>
  <si>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</si>
  <si>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</si>
  <si>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</si>
  <si>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</si>
  <si>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</si>
  <si>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</si>
  <si>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</si>
  <si>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</si>
  <si>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</si>
  <si>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</si>
  <si>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</si>
  <si>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</si>
  <si>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</si>
  <si>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</si>
  <si>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</si>
  <si>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</si>
  <si>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</si>
  <si>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</si>
  <si>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</si>
  <si>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</si>
  <si>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</si>
  <si>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</si>
  <si>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</si>
  <si>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</si>
  <si>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</si>
  <si>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</si>
  <si>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</si>
  <si>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</si>
  <si>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</si>
  <si>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</si>
  <si>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</si>
  <si>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</si>
  <si>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</si>
  <si>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</si>
  <si>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</si>
  <si>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</si>
  <si>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</si>
  <si>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</si>
  <si>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</si>
  <si>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</si>
  <si>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</si>
  <si>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</si>
  <si>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</si>
  <si>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</si>
  <si>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</si>
  <si>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</si>
  <si>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</si>
  <si>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</si>
  <si>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</si>
  <si>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</si>
  <si>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</si>
  <si>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</si>
  <si>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</si>
  <si>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</si>
  <si>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</si>
  <si>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</si>
  <si>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</si>
  <si>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</si>
  <si>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</si>
  <si>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</si>
  <si>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</si>
  <si>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</si>
  <si>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</si>
  <si>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</si>
  <si>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</si>
  <si>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</si>
  <si>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</si>
  <si>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</si>
  <si>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</si>
  <si>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</si>
  <si>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</si>
  <si>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</si>
  <si>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</si>
  <si>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</si>
  <si>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</si>
  <si>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</si>
  <si>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</si>
  <si>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</si>
  <si>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</si>
  <si>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</si>
  <si>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</si>
  <si>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</si>
  <si>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</si>
  <si>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</si>
  <si>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</si>
  <si>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</si>
  <si>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</si>
  <si>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</si>
  <si>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</si>
  <si>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</si>
  <si>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</si>
  <si>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</si>
  <si>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</si>
  <si>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</si>
  <si>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</si>
  <si>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</si>
  <si>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</si>
  <si>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</si>
  <si>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</si>
  <si>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</si>
  <si>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</si>
  <si>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</si>
  <si>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</si>
  <si>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</si>
  <si>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</si>
  <si>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</si>
  <si>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</si>
  <si>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</si>
  <si>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</si>
  <si>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</si>
  <si>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</si>
  <si>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</si>
  <si>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</si>
  <si>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</si>
  <si>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</si>
  <si>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</si>
  <si>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</si>
  <si>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</si>
  <si>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</si>
  <si>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</si>
  <si>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</si>
  <si>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</si>
  <si>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</si>
  <si>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</si>
  <si>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</si>
  <si>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</si>
  <si>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</si>
  <si>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</si>
  <si>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</si>
  <si>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</si>
  <si>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</si>
  <si>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</si>
  <si>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</si>
  <si>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</si>
  <si>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</si>
  <si>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</si>
  <si>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</si>
  <si>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</si>
  <si>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</si>
  <si>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</si>
  <si>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</si>
  <si>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</si>
  <si>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</si>
  <si>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</si>
  <si>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</si>
  <si>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</si>
  <si>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</si>
  <si>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</si>
  <si>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</si>
  <si>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</si>
  <si>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</si>
  <si>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</si>
  <si>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</si>
  <si>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</si>
  <si>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</si>
  <si>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</si>
  <si>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</si>
  <si>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</si>
  <si>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</si>
  <si>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</si>
  <si>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</si>
  <si>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</si>
  <si>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</si>
  <si>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</si>
  <si>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</si>
  <si>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</si>
  <si>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</si>
  <si>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</si>
  <si>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</si>
  <si>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</si>
  <si>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</si>
  <si>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</si>
  <si>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</si>
  <si>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</si>
  <si>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</si>
  <si>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</si>
  <si>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</si>
  <si>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</si>
  <si>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</si>
  <si>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</si>
  <si>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</si>
  <si>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</si>
  <si>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</si>
  <si>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</si>
  <si>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</si>
  <si>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</si>
  <si>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</si>
  <si>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</si>
  <si>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</si>
  <si>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</si>
  <si>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</si>
  <si>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</si>
  <si>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</si>
  <si>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</si>
  <si>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</si>
  <si>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</si>
  <si>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</si>
  <si>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</si>
  <si>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</si>
  <si>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</si>
  <si>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</si>
  <si>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</si>
  <si>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</si>
  <si>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</si>
  <si>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</si>
  <si>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</si>
  <si>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</si>
  <si>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</si>
  <si>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</si>
  <si>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</si>
  <si>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</si>
  <si>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</si>
  <si>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</si>
  <si>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</si>
  <si>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</si>
  <si>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</si>
  <si>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</si>
  <si>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</si>
  <si>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</si>
  <si>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</si>
  <si>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</si>
  <si>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</si>
  <si>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</si>
  <si>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</si>
  <si>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</si>
  <si>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</si>
  <si>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</si>
  <si>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</si>
  <si>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</si>
  <si>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</si>
  <si>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</si>
  <si>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</si>
  <si>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</si>
  <si>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</si>
  <si>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</si>
  <si>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</si>
  <si>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</si>
  <si>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</si>
  <si>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</si>
  <si>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</si>
  <si>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</si>
  <si>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</si>
  <si>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</si>
  <si>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</si>
  <si>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</si>
  <si>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</si>
  <si>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</si>
  <si>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</si>
  <si>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</si>
  <si>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</si>
  <si>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</si>
  <si>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</si>
  <si>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</si>
  <si>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</si>
  <si>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</si>
  <si>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</si>
  <si>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</si>
  <si>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</si>
  <si>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</si>
  <si>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</si>
  <si>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</si>
  <si>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</si>
  <si>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</si>
  <si>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</si>
  <si>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</si>
  <si>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</si>
  <si>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</si>
  <si>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</si>
  <si>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</si>
  <si>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</si>
  <si>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</si>
  <si>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</si>
  <si>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</si>
  <si>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</si>
  <si>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</si>
  <si>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</si>
  <si>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</si>
  <si>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</si>
  <si>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</si>
  <si>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</si>
  <si>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</si>
  <si>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</si>
  <si>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</si>
  <si>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</si>
  <si>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</si>
  <si>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</si>
  <si>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</si>
  <si>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</si>
  <si>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</si>
  <si>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</si>
  <si>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</si>
  <si>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</si>
  <si>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</si>
  <si>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</si>
  <si>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</si>
  <si>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</si>
  <si>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</si>
  <si>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</si>
  <si>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</si>
  <si>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</si>
  <si>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</si>
  <si>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</si>
  <si>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</si>
  <si>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</si>
  <si>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</si>
  <si>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</si>
  <si>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</si>
  <si>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</si>
  <si>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</si>
  <si>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</si>
  <si>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</si>
  <si>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</si>
  <si>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</si>
  <si>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</si>
  <si>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</si>
  <si>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</si>
  <si>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</si>
  <si>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</si>
  <si>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</si>
  <si>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</si>
  <si>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</si>
  <si>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</si>
  <si>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</si>
  <si>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</si>
  <si>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</si>
  <si>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</si>
  <si>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</si>
  <si>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</si>
  <si>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</si>
  <si>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</si>
  <si>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</si>
  <si>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</si>
  <si>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</si>
  <si>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</si>
  <si>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</si>
  <si>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</si>
  <si>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</si>
  <si>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</si>
  <si>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</si>
  <si>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</si>
  <si>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</si>
  <si>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</si>
  <si>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</si>
  <si>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</si>
  <si>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</si>
  <si>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</si>
  <si>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</si>
  <si>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</si>
  <si>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</si>
  <si>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</si>
  <si>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</si>
  <si>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</si>
  <si>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</si>
  <si>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</si>
  <si>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</si>
  <si>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</si>
  <si>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</si>
  <si>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</si>
  <si>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</si>
  <si>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</si>
  <si>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</si>
  <si>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</si>
  <si>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</si>
  <si>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</si>
  <si>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</si>
  <si>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</si>
  <si>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</si>
  <si>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</si>
  <si>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</si>
  <si>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</si>
  <si>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</si>
  <si>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</si>
  <si>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</si>
  <si>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</si>
  <si>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</si>
  <si>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</si>
  <si>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</si>
  <si>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</si>
  <si>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</si>
  <si>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</si>
  <si>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</si>
  <si>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</si>
  <si>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</si>
  <si>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</si>
  <si>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</si>
  <si>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</si>
  <si>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</si>
  <si>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</si>
  <si>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</si>
  <si>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</si>
  <si>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</si>
  <si>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</si>
  <si>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</si>
  <si>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</si>
  <si>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</si>
  <si>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</si>
  <si>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</si>
  <si>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</si>
  <si>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</si>
  <si>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</si>
  <si>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</si>
  <si>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</si>
  <si>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</si>
  <si>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</si>
  <si>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</si>
  <si>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</si>
  <si>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</si>
  <si>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</si>
  <si>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</si>
  <si>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</si>
  <si>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</si>
  <si>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</si>
  <si>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</si>
  <si>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</si>
  <si>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</si>
  <si>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</si>
  <si>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</si>
  <si>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</si>
  <si>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</si>
  <si>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</si>
  <si>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</si>
  <si>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</si>
  <si>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</si>
  <si>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</si>
  <si>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</si>
  <si>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</si>
  <si>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</si>
  <si>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</si>
  <si>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</si>
  <si>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</si>
  <si>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</si>
  <si>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</si>
  <si>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</si>
  <si>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</si>
  <si>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</si>
  <si>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</si>
  <si>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</si>
  <si>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</si>
  <si>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</si>
  <si>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</si>
  <si>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</si>
  <si>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</si>
  <si>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</si>
  <si>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</si>
  <si>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</si>
  <si>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</si>
  <si>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</si>
  <si>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</si>
  <si>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</si>
  <si>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</si>
  <si>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</si>
  <si>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</si>
  <si>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</si>
  <si>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</si>
  <si>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</si>
  <si>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</si>
  <si>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</si>
  <si>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</si>
  <si>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</si>
  <si>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</si>
  <si>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</si>
  <si>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</si>
  <si>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</si>
  <si>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</si>
  <si>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</si>
  <si>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</si>
  <si>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</si>
  <si>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</si>
  <si>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</si>
  <si>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</si>
  <si>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</si>
  <si>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</si>
  <si>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</si>
  <si>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</si>
  <si>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</si>
  <si>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</si>
  <si>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</si>
  <si>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</si>
  <si>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</si>
  <si>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</si>
  <si>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</si>
  <si>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</si>
  <si>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</si>
  <si>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</si>
  <si>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</si>
  <si>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</si>
  <si>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</si>
  <si>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</si>
  <si>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</si>
  <si>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</si>
  <si>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</si>
  <si>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</si>
  <si>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</si>
  <si>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</si>
  <si>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</si>
  <si>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</si>
  <si>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</si>
  <si>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</si>
  <si>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</si>
  <si>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</si>
  <si>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</si>
  <si>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</si>
  <si>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</si>
  <si>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</si>
  <si>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</si>
  <si>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</si>
  <si>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</si>
  <si>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</si>
  <si>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</si>
  <si>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</si>
  <si>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</si>
  <si>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</si>
  <si>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</si>
  <si>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</si>
  <si>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</si>
  <si>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</si>
  <si>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</si>
  <si>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</si>
  <si>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</si>
  <si>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</si>
  <si>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</si>
  <si>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</si>
  <si>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</si>
  <si>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</si>
  <si>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</si>
  <si>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</si>
  <si>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</si>
  <si>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</si>
  <si>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</si>
  <si>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</si>
  <si>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</si>
  <si>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</si>
  <si>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</si>
  <si>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</si>
  <si>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</si>
  <si>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</si>
  <si>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</si>
  <si>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</si>
  <si>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</si>
  <si>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</si>
  <si>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</si>
  <si>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</si>
  <si>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</si>
  <si>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</si>
  <si>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</si>
  <si>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</si>
  <si>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</si>
  <si>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</si>
  <si>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</si>
  <si>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</si>
  <si>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</si>
  <si>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</si>
  <si>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</si>
  <si>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</si>
  <si>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</si>
  <si>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</si>
  <si>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</si>
  <si>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</si>
  <si>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</si>
  <si>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</si>
  <si>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</si>
  <si>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</si>
  <si>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</si>
  <si>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</si>
  <si>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</si>
  <si>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</si>
  <si>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</si>
  <si>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</si>
  <si>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</si>
  <si>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</si>
  <si>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</si>
  <si>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</si>
  <si>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</si>
  <si>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</si>
  <si>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</si>
  <si>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</si>
  <si>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</si>
  <si>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</si>
  <si>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</si>
  <si>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</si>
  <si>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</si>
  <si>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</si>
  <si>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</si>
  <si>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</si>
  <si>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</si>
  <si>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</si>
  <si>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</si>
  <si>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</si>
  <si>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</si>
  <si>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</si>
  <si>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</si>
  <si>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</si>
  <si>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</si>
  <si>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</si>
  <si>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</si>
  <si>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</si>
  <si>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</si>
  <si>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</si>
  <si>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</si>
  <si>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</si>
  <si>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</si>
  <si>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</si>
  <si>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</si>
  <si>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</si>
  <si>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</si>
  <si>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</si>
  <si>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</si>
  <si>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</si>
  <si>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</si>
  <si>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</si>
  <si>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</si>
  <si>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</si>
  <si>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</si>
  <si>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</si>
  <si>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</si>
  <si>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</si>
  <si>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</si>
  <si>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</si>
  <si>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</si>
  <si>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</si>
  <si>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</si>
  <si>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</si>
  <si>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</si>
  <si>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</si>
  <si>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</si>
  <si>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</si>
  <si>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</si>
  <si>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</si>
  <si>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</si>
  <si>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</si>
  <si>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</si>
  <si>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</si>
  <si>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</si>
  <si>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</si>
  <si>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</si>
  <si>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</si>
  <si>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</si>
  <si>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</si>
  <si>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</si>
  <si>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</si>
  <si>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</si>
  <si>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</si>
  <si>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</si>
  <si>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</si>
  <si>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</si>
  <si>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</si>
  <si>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</si>
  <si>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</si>
  <si>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</si>
  <si>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</si>
  <si>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</si>
  <si>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</si>
  <si>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</si>
  <si>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</si>
  <si>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</si>
  <si>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</si>
  <si>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</si>
  <si>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</si>
  <si>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</si>
  <si>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</si>
  <si>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</si>
  <si>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</si>
  <si>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</si>
  <si>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</si>
  <si>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</si>
  <si>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</si>
  <si>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</si>
  <si>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</si>
  <si>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</si>
  <si>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</si>
  <si>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</si>
  <si>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</si>
  <si>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</si>
  <si>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</si>
  <si>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</si>
  <si>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</si>
  <si>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</si>
  <si>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</si>
  <si>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</si>
  <si>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</si>
  <si>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</si>
  <si>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</si>
  <si>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</si>
  <si>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</si>
  <si>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</si>
  <si>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</si>
  <si>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</si>
  <si>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</si>
  <si>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</si>
  <si>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</si>
  <si>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</si>
  <si>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</si>
  <si>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</si>
  <si>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</si>
  <si>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</si>
  <si>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</si>
  <si>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</si>
  <si>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</si>
  <si>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</si>
  <si>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</si>
  <si>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</si>
  <si>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</si>
  <si>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</si>
  <si>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</si>
  <si>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</si>
  <si>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</si>
  <si>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</si>
  <si>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</si>
  <si>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</si>
  <si>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</si>
  <si>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</si>
  <si>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</si>
  <si>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</si>
  <si>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</si>
  <si>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</si>
  <si>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</si>
  <si>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</si>
  <si>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</si>
  <si>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</si>
  <si>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</si>
  <si>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</si>
  <si>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</si>
  <si>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</si>
  <si>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</si>
  <si>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</si>
  <si>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</si>
  <si>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</si>
  <si>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</si>
  <si>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</si>
  <si>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</si>
  <si>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</si>
  <si>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</si>
  <si>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</si>
  <si>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</si>
  <si>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</si>
  <si>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</si>
  <si>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</si>
  <si>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</si>
  <si>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</si>
  <si>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</si>
  <si>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</si>
  <si>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</si>
  <si>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</si>
  <si>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</si>
  <si>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</si>
  <si>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</si>
  <si>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</si>
  <si>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</si>
  <si>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</si>
  <si>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</si>
  <si>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</si>
  <si>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</si>
  <si>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</si>
  <si>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</si>
  <si>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</si>
  <si>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</si>
  <si>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</si>
  <si>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</si>
  <si>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</si>
  <si>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</si>
  <si>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</si>
  <si>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</si>
  <si>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</si>
  <si>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</si>
  <si>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</si>
  <si>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</si>
  <si>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</si>
  <si>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</si>
  <si>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</si>
  <si>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</si>
  <si>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</si>
  <si>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</si>
  <si>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</si>
  <si>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</si>
  <si>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</si>
  <si>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</si>
  <si>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</si>
  <si>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</si>
  <si>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</si>
  <si>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</si>
  <si>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</si>
  <si>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</si>
  <si>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</si>
  <si>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</si>
  <si>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</si>
  <si>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</si>
  <si>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</si>
  <si>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</si>
  <si>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</si>
  <si>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</si>
  <si>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</si>
  <si>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</si>
  <si>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</si>
  <si>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</si>
  <si>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</si>
  <si>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</si>
  <si>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</si>
  <si>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</si>
  <si>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</si>
  <si>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</si>
  <si>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</si>
  <si>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</si>
  <si>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</si>
  <si>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</si>
  <si>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</si>
  <si>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</si>
  <si>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</si>
  <si>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</si>
  <si>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</si>
  <si>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</si>
  <si>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</si>
  <si>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</si>
  <si>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</si>
  <si>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</si>
  <si>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</si>
  <si>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</si>
  <si>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</si>
  <si>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</si>
  <si>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</si>
  <si>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</si>
  <si>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</si>
  <si>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</si>
  <si>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</si>
  <si>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</si>
  <si>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</si>
  <si>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</si>
  <si>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</si>
  <si>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</si>
  <si>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</si>
  <si>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</si>
  <si>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</si>
  <si>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</si>
  <si>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</si>
  <si>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</si>
  <si>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</si>
  <si>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</si>
  <si>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</si>
  <si>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</si>
  <si>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</si>
  <si>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</si>
  <si>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</si>
  <si>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</si>
  <si>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</si>
  <si>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</si>
  <si>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</si>
  <si>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</si>
  <si>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</si>
  <si>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</si>
  <si>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</si>
  <si>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</si>
  <si>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</si>
  <si>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</si>
  <si>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</si>
  <si>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</si>
  <si>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</si>
  <si>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</si>
  <si>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</si>
  <si>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</si>
  <si>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</si>
  <si>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</si>
  <si>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</si>
  <si>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</si>
  <si>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</si>
  <si>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</si>
  <si>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</si>
  <si>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</si>
  <si>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</si>
  <si>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</si>
  <si>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</si>
  <si>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</si>
  <si>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</si>
  <si>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</si>
  <si>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</si>
  <si>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</si>
  <si>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</si>
  <si>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</si>
  <si>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</si>
  <si>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</si>
  <si>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</si>
  <si>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</si>
  <si>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</si>
  <si>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</si>
  <si>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</si>
  <si>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</si>
  <si>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</si>
  <si>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</si>
  <si>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</si>
  <si>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</si>
  <si>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</si>
  <si>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</si>
  <si>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</si>
  <si>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</si>
  <si>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</si>
  <si>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</si>
  <si>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</si>
  <si>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</si>
  <si>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</si>
  <si>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</si>
  <si>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</si>
  <si>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</si>
  <si>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</si>
  <si>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</si>
  <si>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</si>
  <si>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</si>
  <si>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</si>
  <si>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</si>
  <si>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</si>
  <si>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</si>
  <si>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</si>
  <si>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</si>
  <si>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</si>
  <si>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</si>
  <si>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</si>
  <si>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</si>
  <si>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</si>
  <si>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</si>
  <si>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</si>
  <si>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</si>
  <si>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</si>
  <si>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</si>
  <si>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</si>
  <si>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</si>
  <si>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</si>
  <si>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</si>
  <si>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</si>
  <si>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</si>
  <si>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</si>
  <si>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</si>
  <si>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</si>
  <si>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</si>
  <si>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</si>
  <si>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</si>
  <si>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</si>
  <si>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</si>
  <si>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</si>
  <si>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</si>
  <si>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</si>
  <si>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</si>
  <si>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</si>
  <si>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</si>
  <si>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</si>
  <si>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</si>
  <si>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</si>
  <si>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</si>
  <si>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</si>
  <si>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</si>
  <si>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</si>
  <si>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</si>
  <si>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</si>
  <si>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</si>
  <si>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</si>
  <si>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</si>
  <si>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</si>
  <si>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</si>
  <si>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</si>
  <si>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</si>
  <si>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</si>
  <si>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</si>
  <si>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</si>
  <si>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</si>
  <si>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</si>
  <si>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</si>
  <si>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</si>
  <si>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</si>
  <si>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</si>
  <si>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</si>
  <si>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</si>
  <si>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</si>
  <si>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</si>
  <si>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</si>
  <si>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</si>
  <si>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</si>
  <si>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</si>
  <si>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</si>
  <si>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</si>
  <si>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</si>
  <si>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</si>
  <si>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</si>
  <si>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</si>
  <si>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</si>
  <si>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</si>
  <si>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</si>
  <si>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</si>
  <si>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</si>
  <si>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</si>
  <si>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</si>
  <si>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</si>
  <si>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</si>
  <si>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</si>
  <si>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</si>
  <si>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</si>
  <si>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</si>
  <si>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</si>
  <si>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</si>
  <si>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</si>
  <si>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</si>
  <si>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</si>
  <si>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</si>
  <si>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</si>
  <si>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</si>
  <si>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</si>
  <si>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</si>
  <si>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</si>
  <si>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</si>
  <si>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</si>
  <si>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</si>
  <si>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</si>
  <si>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</si>
  <si>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</si>
  <si>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</si>
  <si>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</si>
  <si>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</si>
  <si>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</si>
  <si>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</si>
  <si>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</si>
  <si>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</si>
  <si>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</si>
  <si>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</si>
  <si>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</si>
  <si>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</si>
  <si>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</si>
  <si>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</si>
  <si>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</si>
  <si>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</si>
  <si>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</si>
  <si>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</si>
  <si>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</si>
  <si>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</si>
  <si>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</si>
  <si>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</si>
  <si>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</si>
  <si>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</si>
  <si>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</si>
  <si>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</si>
  <si>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</si>
  <si>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</si>
  <si>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</si>
  <si>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</si>
  <si>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</si>
  <si>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</si>
  <si>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</si>
  <si>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</si>
  <si>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</si>
  <si>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</si>
  <si>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</si>
  <si>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</si>
  <si>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</si>
  <si>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</si>
  <si>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</si>
  <si>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</si>
  <si>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</si>
  <si>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</si>
  <si>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</si>
  <si>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</si>
  <si>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</si>
  <si>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</si>
  <si>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</si>
  <si>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</si>
  <si>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</si>
  <si>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</si>
  <si>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</si>
  <si>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</si>
  <si>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</si>
  <si>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</si>
  <si>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</si>
  <si>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</si>
  <si>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</si>
  <si>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</si>
  <si>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</si>
  <si>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</si>
  <si>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</si>
  <si>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</si>
  <si>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</si>
  <si>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</si>
  <si>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</si>
  <si>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</si>
  <si>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</si>
  <si>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</si>
  <si>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</si>
  <si>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</si>
  <si>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</si>
  <si>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</si>
  <si>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</si>
  <si>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</si>
  <si>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</si>
  <si>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</si>
  <si>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</si>
  <si>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</si>
  <si>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</si>
  <si>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</si>
  <si>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</si>
  <si>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</si>
  <si>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</si>
  <si>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</si>
  <si>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</si>
  <si>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</si>
  <si>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</si>
  <si>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</si>
  <si>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</si>
  <si>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</si>
  <si>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</si>
  <si>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</si>
  <si>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</si>
  <si>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</si>
  <si>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</si>
  <si>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</si>
  <si>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</si>
  <si>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</si>
  <si>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</si>
  <si>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</si>
  <si>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</si>
  <si>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</si>
  <si>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</si>
  <si>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</si>
  <si>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</si>
  <si>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</si>
  <si>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</si>
  <si>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</si>
  <si>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</si>
  <si>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</si>
  <si>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</si>
  <si>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</si>
  <si>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</si>
  <si>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</si>
  <si>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</si>
  <si>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</si>
  <si>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</si>
  <si>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</si>
  <si>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</si>
  <si>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</si>
  <si>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</si>
  <si>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</si>
  <si>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</si>
  <si>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</si>
  <si>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</si>
  <si>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</si>
  <si>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</si>
  <si>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</si>
  <si>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</si>
  <si>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</si>
  <si>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</si>
  <si>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</si>
  <si>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</si>
  <si>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</si>
  <si>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</si>
  <si>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</si>
  <si>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</si>
  <si>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</si>
  <si>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</si>
  <si>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</si>
  <si>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</si>
  <si>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</si>
  <si>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</si>
  <si>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</si>
  <si>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</si>
  <si>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</si>
  <si>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</si>
  <si>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</si>
  <si>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</si>
  <si>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</si>
  <si>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</si>
  <si>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</si>
  <si>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</si>
  <si>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</si>
  <si>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</si>
  <si>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</si>
  <si>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</si>
  <si>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</si>
  <si>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</si>
  <si>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</si>
  <si>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</si>
  <si>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</si>
  <si>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</si>
  <si>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</si>
  <si>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</si>
  <si>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</si>
  <si>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</si>
  <si>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</si>
  <si>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</si>
  <si>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</si>
  <si>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</si>
  <si>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</si>
  <si>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</si>
  <si>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</si>
  <si>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</si>
  <si>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</si>
  <si>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</si>
  <si>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</si>
  <si>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</si>
  <si>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</si>
  <si>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</si>
  <si>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</si>
  <si>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</si>
  <si>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</si>
  <si>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</si>
  <si>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</si>
  <si>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</si>
  <si>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</si>
  <si>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</si>
  <si>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</si>
  <si>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</si>
  <si>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</si>
  <si>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</si>
  <si>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</si>
  <si>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</si>
  <si>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</si>
  <si>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</si>
  <si>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</si>
  <si>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</si>
  <si>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</si>
  <si>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</si>
  <si>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</si>
  <si>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</si>
  <si>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</si>
  <si>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</si>
  <si>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</si>
  <si>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</si>
  <si>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</si>
  <si>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</si>
  <si>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</si>
  <si>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</si>
  <si>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</si>
  <si>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</si>
  <si>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</si>
  <si>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</si>
  <si>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</si>
  <si>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</si>
  <si>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</si>
  <si>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</si>
  <si>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</si>
  <si>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</si>
  <si>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</si>
  <si>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</si>
  <si>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</si>
  <si>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</si>
  <si>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</si>
  <si>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</si>
  <si>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</si>
  <si>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</si>
  <si>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</si>
  <si>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</si>
  <si>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</si>
  <si>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</si>
  <si>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</si>
  <si>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</si>
  <si>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</si>
  <si>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</si>
  <si>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</si>
  <si>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</si>
  <si>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</si>
  <si>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</si>
  <si>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</si>
  <si>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</si>
  <si>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</si>
  <si>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</si>
  <si>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</si>
  <si>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</si>
  <si>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</si>
  <si>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</si>
  <si>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</si>
  <si>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</si>
  <si>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</si>
  <si>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</si>
  <si>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</si>
  <si>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</si>
  <si>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</si>
  <si>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</si>
  <si>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</si>
  <si>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</si>
  <si>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</si>
  <si>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</si>
  <si>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</si>
  <si>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</si>
  <si>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</si>
  <si>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</si>
  <si>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</si>
  <si>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</si>
  <si>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</si>
  <si>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</si>
  <si>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</si>
  <si>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</si>
  <si>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</si>
  <si>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</si>
  <si>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</si>
  <si>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</si>
  <si>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</si>
  <si>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</si>
  <si>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</si>
  <si>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</si>
  <si>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</si>
  <si>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</si>
  <si>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</si>
  <si>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</si>
  <si>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</si>
  <si>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</si>
  <si>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</si>
  <si>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</si>
  <si>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</si>
  <si>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</si>
  <si>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</si>
  <si>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</si>
  <si>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</si>
  <si>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</si>
  <si>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</si>
  <si>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</si>
  <si>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</si>
  <si>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</si>
  <si>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</si>
  <si>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</si>
  <si>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</si>
  <si>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</si>
  <si>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</si>
  <si>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</si>
  <si>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</si>
  <si>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</si>
  <si>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</si>
  <si>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</si>
  <si>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</si>
  <si>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</si>
  <si>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</si>
  <si>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</si>
  <si>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</si>
  <si>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</si>
  <si>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</si>
  <si>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</si>
  <si>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</si>
  <si>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</si>
  <si>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</si>
  <si>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</si>
  <si>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</si>
  <si>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</si>
  <si>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</si>
  <si>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</si>
  <si>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</si>
  <si>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</si>
  <si>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</si>
  <si>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</si>
  <si>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</si>
  <si>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</si>
  <si>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</si>
  <si>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</si>
  <si>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</si>
  <si>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</si>
  <si>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</si>
  <si>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</si>
  <si>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</si>
  <si>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</si>
  <si>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</si>
  <si>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</si>
  <si>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</si>
  <si>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</si>
  <si>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</si>
  <si>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</si>
  <si>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</si>
  <si>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</si>
  <si>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</si>
  <si>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</si>
  <si>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</si>
  <si>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</si>
  <si>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</si>
  <si>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</si>
  <si>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</si>
  <si>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</si>
  <si>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</si>
  <si>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</si>
  <si>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</si>
  <si>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</si>
  <si>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</si>
  <si>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</si>
  <si>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</si>
  <si>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</si>
  <si>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</si>
  <si>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</si>
  <si>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</si>
  <si>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</si>
  <si>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</si>
  <si>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</si>
  <si>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</si>
  <si>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</si>
  <si>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</si>
  <si>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</si>
  <si>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</si>
  <si>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</si>
  <si>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</si>
  <si>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</si>
  <si>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</si>
  <si>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</si>
  <si>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</si>
  <si>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</si>
  <si>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</si>
  <si>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</si>
  <si>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</si>
  <si>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</si>
  <si>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</si>
  <si>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</si>
  <si>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</si>
  <si>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</si>
  <si>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</si>
  <si>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</si>
  <si>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</si>
  <si>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</si>
  <si>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</si>
  <si>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</si>
  <si>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</si>
  <si>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</si>
  <si>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</si>
  <si>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</si>
  <si>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</si>
  <si>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</si>
  <si>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</si>
  <si>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</si>
  <si>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</si>
  <si>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</si>
  <si>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</si>
  <si>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</si>
  <si>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</si>
  <si>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</si>
  <si>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</si>
  <si>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</si>
  <si>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</si>
  <si>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</si>
  <si>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</si>
  <si>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</si>
  <si>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</si>
  <si>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</si>
  <si>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</si>
  <si>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</si>
  <si>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</si>
  <si>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</si>
  <si>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</si>
  <si>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</si>
  <si>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</si>
  <si>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</si>
  <si>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</si>
  <si>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</si>
  <si>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</si>
  <si>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</si>
  <si>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</si>
  <si>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</si>
  <si>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</si>
  <si>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</si>
  <si>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</si>
  <si>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</si>
  <si>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</si>
  <si>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</si>
  <si>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</si>
  <si>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</si>
  <si>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</si>
  <si>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</si>
  <si>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</si>
  <si>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</si>
  <si>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</si>
  <si>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</si>
  <si>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</si>
  <si>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</si>
  <si>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</si>
  <si>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</si>
  <si>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</si>
  <si>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</si>
  <si>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</si>
  <si>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</si>
  <si>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</si>
  <si>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</si>
  <si>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</si>
  <si>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</si>
  <si>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</si>
  <si>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</si>
  <si>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</si>
  <si>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</si>
  <si>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</si>
  <si>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</si>
  <si>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</si>
  <si>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</si>
  <si>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</si>
  <si>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</si>
  <si>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</si>
  <si>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</si>
  <si>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</si>
  <si>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</si>
  <si>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</si>
  <si>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</si>
  <si>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</si>
  <si>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</si>
  <si>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</si>
  <si>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</si>
  <si>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</si>
  <si>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</si>
  <si>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</si>
  <si>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</si>
  <si>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</si>
  <si>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</si>
  <si>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</si>
  <si>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</si>
  <si>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</si>
  <si>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</si>
  <si>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</si>
  <si>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</si>
  <si>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</si>
  <si>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</si>
  <si>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</si>
  <si>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</si>
  <si>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</si>
  <si>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</si>
  <si>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</si>
  <si>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</si>
  <si>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</si>
  <si>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</si>
  <si>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</si>
  <si>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</si>
  <si>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</si>
  <si>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</si>
  <si>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</si>
  <si>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</si>
  <si>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</si>
  <si>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</si>
  <si>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</si>
  <si>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</si>
  <si>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</si>
  <si>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</si>
  <si>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</si>
  <si>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</si>
  <si>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</si>
  <si>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</si>
  <si>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</si>
  <si>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</si>
  <si>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</si>
  <si>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</si>
  <si>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</si>
  <si>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</si>
  <si>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</si>
  <si>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</si>
  <si>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</si>
  <si>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</si>
  <si>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</si>
  <si>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</si>
  <si>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</si>
  <si>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</si>
  <si>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</si>
  <si>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</si>
  <si>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</si>
  <si>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</si>
  <si>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</si>
  <si>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</si>
  <si>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</si>
  <si>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</si>
  <si>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</si>
  <si>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</si>
  <si>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</si>
  <si>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</si>
  <si>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</si>
  <si>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</si>
  <si>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</si>
  <si>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</si>
  <si>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</si>
  <si>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</si>
  <si>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</si>
  <si>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</si>
  <si>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</si>
  <si>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</si>
  <si>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</si>
  <si>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</si>
  <si>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</si>
  <si>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</si>
  <si>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</si>
  <si>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</si>
  <si>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</si>
  <si>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</si>
  <si>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</si>
  <si>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</si>
  <si>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</si>
  <si>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</si>
  <si>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</si>
  <si>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</si>
  <si>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</si>
  <si>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</si>
  <si>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</si>
  <si>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</si>
  <si>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</si>
  <si>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</si>
  <si>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</si>
  <si>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</si>
  <si>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</si>
  <si>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</si>
  <si>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</si>
  <si>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</si>
  <si>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</si>
  <si>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</si>
  <si>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</si>
  <si>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</si>
  <si>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</si>
  <si>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</si>
  <si>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</si>
  <si>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</si>
  <si>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</si>
  <si>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</si>
  <si>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</si>
  <si>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</si>
  <si>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</si>
  <si>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</si>
  <si>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</si>
  <si>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</si>
  <si>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</si>
  <si>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</si>
  <si>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</si>
  <si>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</si>
  <si>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</si>
  <si>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</si>
  <si>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</si>
  <si>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</si>
  <si>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</si>
  <si>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</si>
  <si>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</si>
  <si>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</si>
  <si>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</si>
  <si>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</si>
  <si>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</si>
  <si>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</si>
  <si>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</si>
  <si>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</si>
  <si>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</si>
  <si>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</si>
  <si>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</si>
  <si>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</si>
  <si>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</si>
  <si>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</si>
  <si>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</si>
  <si>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</si>
  <si>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</si>
  <si>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</si>
  <si>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</si>
  <si>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</si>
  <si>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</si>
  <si>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</si>
  <si>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</si>
  <si>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</si>
  <si>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</si>
  <si>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</si>
  <si>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</si>
  <si>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</si>
  <si>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</si>
  <si>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</si>
  <si>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</si>
  <si>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</si>
  <si>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</si>
  <si>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</si>
  <si>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</si>
  <si>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</si>
  <si>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</si>
  <si>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</si>
  <si>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</si>
  <si>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</si>
  <si>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</si>
  <si>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</si>
  <si>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</si>
  <si>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</si>
  <si>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</si>
  <si>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</si>
  <si>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</si>
  <si>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</si>
  <si>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</si>
  <si>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</si>
  <si>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</si>
  <si>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</si>
  <si>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</si>
  <si>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</si>
  <si>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</si>
  <si>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</si>
  <si>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</si>
  <si>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</si>
  <si>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</si>
  <si>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</si>
  <si>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</si>
  <si>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</si>
  <si>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</si>
  <si>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</si>
  <si>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</si>
  <si>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</si>
  <si>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</si>
  <si>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</si>
  <si>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</si>
  <si>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</si>
  <si>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</si>
  <si>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</si>
  <si>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</si>
  <si>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</si>
  <si>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</si>
  <si>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</si>
  <si>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</si>
  <si>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</si>
  <si>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</si>
  <si>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</si>
  <si>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</si>
  <si>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</si>
  <si>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</si>
  <si>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</si>
  <si>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</si>
  <si>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</si>
  <si>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</si>
  <si>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</si>
  <si>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</si>
  <si>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</si>
  <si>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</si>
  <si>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</si>
  <si>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</si>
  <si>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</si>
  <si>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</si>
  <si>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</si>
  <si>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</si>
  <si>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</si>
  <si>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</si>
  <si>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</si>
  <si>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</si>
  <si>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</si>
  <si>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</si>
  <si>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</si>
  <si>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</si>
  <si>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</si>
  <si>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</si>
  <si>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</si>
  <si>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</si>
  <si>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</si>
  <si>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</si>
  <si>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</si>
  <si>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</si>
  <si>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</si>
  <si>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</si>
  <si>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</si>
  <si>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</si>
  <si>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</si>
  <si>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</si>
  <si>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</si>
  <si>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</si>
  <si>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</si>
  <si>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</si>
  <si>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</si>
  <si>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</si>
  <si>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</si>
  <si>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</si>
  <si>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</si>
  <si>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</si>
  <si>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</si>
  <si>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</si>
  <si>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</si>
  <si>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</si>
  <si>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</si>
  <si>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</si>
  <si>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</si>
  <si>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</si>
  <si>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</si>
  <si>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</si>
  <si>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</si>
  <si>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</si>
  <si>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</si>
  <si>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</si>
  <si>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</si>
  <si>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</si>
  <si>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</si>
  <si>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</si>
  <si>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</si>
  <si>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</si>
  <si>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</si>
  <si>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</si>
  <si>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</si>
  <si>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</si>
  <si>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</si>
  <si>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</si>
  <si>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</si>
  <si>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</si>
  <si>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</si>
  <si>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</si>
  <si>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</si>
  <si>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</si>
  <si>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</si>
  <si>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</si>
  <si>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</si>
  <si>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</si>
  <si>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</si>
  <si>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</si>
  <si>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</si>
  <si>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</si>
  <si>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</si>
  <si>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</si>
  <si>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</si>
  <si>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</si>
  <si>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</si>
  <si>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</si>
  <si>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</si>
  <si>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</si>
  <si>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</si>
  <si>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</si>
  <si>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</si>
  <si>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</si>
  <si>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</si>
  <si>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</si>
  <si>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</si>
  <si>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</si>
  <si>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</si>
  <si>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</si>
  <si>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</si>
  <si>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</si>
  <si>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</si>
  <si>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</si>
  <si>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</si>
  <si>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</si>
  <si>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</si>
  <si>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</si>
  <si>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</si>
  <si>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</si>
  <si>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</si>
  <si>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</si>
  <si>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</si>
  <si>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</si>
  <si>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</si>
  <si>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</si>
  <si>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</si>
  <si>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</si>
  <si>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</si>
  <si>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</si>
  <si>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</si>
  <si>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</si>
  <si>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</si>
  <si>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</si>
  <si>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</si>
  <si>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</si>
  <si>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</si>
  <si>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</si>
  <si>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</si>
  <si>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</si>
  <si>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</si>
  <si>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</si>
  <si>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</si>
  <si>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</si>
  <si>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</si>
  <si>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</si>
  <si>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</si>
  <si>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</si>
  <si>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</si>
  <si>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</si>
  <si>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</si>
  <si>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</si>
  <si>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</si>
  <si>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</si>
  <si>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</si>
  <si>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</si>
  <si>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</si>
  <si>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</si>
  <si>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</si>
  <si>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</si>
  <si>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</si>
  <si>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</si>
  <si>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</si>
  <si>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</si>
  <si>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</si>
  <si>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</si>
  <si>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</si>
  <si>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</si>
  <si>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</si>
  <si>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</si>
  <si>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</si>
  <si>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</si>
  <si>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</si>
  <si>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</si>
  <si>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</si>
  <si>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</si>
  <si>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</si>
  <si>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</si>
  <si>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</si>
  <si>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</si>
  <si>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</si>
  <si>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</si>
  <si>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</si>
  <si>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</si>
  <si>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</si>
  <si>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</si>
  <si>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</si>
  <si>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</si>
  <si>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</si>
  <si>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</si>
  <si>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</si>
  <si>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</si>
  <si>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</si>
  <si>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</si>
  <si>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</si>
  <si>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</si>
  <si>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</si>
  <si>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</si>
  <si>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</si>
  <si>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</si>
  <si>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</si>
  <si>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</si>
  <si>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</si>
  <si>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</si>
  <si>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</si>
  <si>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</si>
  <si>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</si>
  <si>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</si>
  <si>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</si>
  <si>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</si>
  <si>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</si>
  <si>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</si>
  <si>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</si>
  <si>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</si>
  <si>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</si>
  <si>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</si>
  <si>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</si>
  <si>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</si>
  <si>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</si>
  <si>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</si>
  <si>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</si>
  <si>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</si>
  <si>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</si>
  <si>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</si>
  <si>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</si>
  <si>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</si>
  <si>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</si>
  <si>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</si>
  <si>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</si>
  <si>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</si>
  <si>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</si>
  <si>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</si>
  <si>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</si>
  <si>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</si>
  <si>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</si>
  <si>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</si>
  <si>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</si>
  <si>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</si>
  <si>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</si>
  <si>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</si>
  <si>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</si>
  <si>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</si>
  <si>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</si>
  <si>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</si>
  <si>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</si>
  <si>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</si>
  <si>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</si>
  <si>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</si>
  <si>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</si>
  <si>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</si>
  <si>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</si>
  <si>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</si>
  <si>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</si>
  <si>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</si>
  <si>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</si>
  <si>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</si>
  <si>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</si>
  <si>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</si>
  <si>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</si>
  <si>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</si>
  <si>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</si>
  <si>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</si>
  <si>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</si>
  <si>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</si>
  <si>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</si>
  <si>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</si>
  <si>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</si>
  <si>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</si>
  <si>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</si>
  <si>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</si>
  <si>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</si>
  <si>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</si>
  <si>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</si>
  <si>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</si>
  <si>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</si>
  <si>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</si>
  <si>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</si>
  <si>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</si>
  <si>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</si>
  <si>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</si>
  <si>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</si>
  <si>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</si>
  <si>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</si>
  <si>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</si>
  <si>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</si>
  <si>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</si>
  <si>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</si>
  <si>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</si>
  <si>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</si>
  <si>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</si>
  <si>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</si>
  <si>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</si>
  <si>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</si>
  <si>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</si>
  <si>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</si>
  <si>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</si>
  <si>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</si>
  <si>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</si>
  <si>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</si>
  <si>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</si>
  <si>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</si>
  <si>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</si>
  <si>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</si>
  <si>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</si>
  <si>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</si>
  <si>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</si>
  <si>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</si>
  <si>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</si>
  <si>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</si>
  <si>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</si>
  <si>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</si>
  <si>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</si>
  <si>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</si>
  <si>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</si>
  <si>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</si>
  <si>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</si>
  <si>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</si>
  <si>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</si>
  <si>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</si>
  <si>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</si>
  <si>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</si>
  <si>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</si>
  <si>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</si>
  <si>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</si>
  <si>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</si>
  <si>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</si>
  <si>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</si>
  <si>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</si>
  <si>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</si>
  <si>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</si>
  <si>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</si>
  <si>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</si>
  <si>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</si>
  <si>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</si>
  <si>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</si>
  <si>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</si>
  <si>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</si>
  <si>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</si>
  <si>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</si>
  <si>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</si>
  <si>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</si>
  <si>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</si>
  <si>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</si>
  <si>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</si>
  <si>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</si>
  <si>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</si>
  <si>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</si>
  <si>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</si>
  <si>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</si>
  <si>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</si>
  <si>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</si>
  <si>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</si>
  <si>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</si>
  <si>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</si>
  <si>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</si>
  <si>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</si>
  <si>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</si>
  <si>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</si>
  <si>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</si>
  <si>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</si>
  <si>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</si>
  <si>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</si>
  <si>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</si>
  <si>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</si>
  <si>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</si>
  <si>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</si>
  <si>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</si>
  <si>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</si>
  <si>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</si>
  <si>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</si>
  <si>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</si>
  <si>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</si>
  <si>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</si>
  <si>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</si>
  <si>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</si>
  <si>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</si>
  <si>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</si>
  <si>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</si>
  <si>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</si>
  <si>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</si>
  <si>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</si>
  <si>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</si>
  <si>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</si>
  <si>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</si>
  <si>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</si>
  <si>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</si>
  <si>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</si>
  <si>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</si>
  <si>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</si>
  <si>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</si>
  <si>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</si>
  <si>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</si>
  <si>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</si>
  <si>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</si>
  <si>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</si>
  <si>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</si>
  <si>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</si>
  <si>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</si>
  <si>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</si>
  <si>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</si>
  <si>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</si>
  <si>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</si>
  <si>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</si>
  <si>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</si>
  <si>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</si>
  <si>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</si>
  <si>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</si>
  <si>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</si>
  <si>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</si>
  <si>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</si>
  <si>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</si>
  <si>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</si>
  <si>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</si>
  <si>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</si>
  <si>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</si>
  <si>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</si>
  <si>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</si>
  <si>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</si>
  <si>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</si>
  <si>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</si>
  <si>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</si>
  <si>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</si>
  <si>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</si>
  <si>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</si>
  <si>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</si>
  <si>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</si>
  <si>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</si>
  <si>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</si>
  <si>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</si>
  <si>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</si>
  <si>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</si>
  <si>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</si>
  <si>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</si>
  <si>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</si>
  <si>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</si>
  <si>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</si>
  <si>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</si>
  <si>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</si>
  <si>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</si>
  <si>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</si>
  <si>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</si>
  <si>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</si>
  <si>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</si>
  <si>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</si>
  <si>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</si>
  <si>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</si>
  <si>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</si>
  <si>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</si>
  <si>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</si>
  <si>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</si>
  <si>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</si>
  <si>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</si>
  <si>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</si>
  <si>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</si>
  <si>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</si>
  <si>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</si>
  <si>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</si>
  <si>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</si>
  <si>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</si>
  <si>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</si>
  <si>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</si>
  <si>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</si>
  <si>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</si>
  <si>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</si>
  <si>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</si>
  <si>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</si>
  <si>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</si>
  <si>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</si>
  <si>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</si>
  <si>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</si>
  <si>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</si>
  <si>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</si>
  <si>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</si>
  <si>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</si>
  <si>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</si>
  <si>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</si>
  <si>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</si>
  <si>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</si>
  <si>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</si>
  <si>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</si>
  <si>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</si>
  <si>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</si>
  <si>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</si>
  <si>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</si>
  <si>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</si>
  <si>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</si>
  <si>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</si>
  <si>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</si>
  <si>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</si>
  <si>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</si>
  <si>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</si>
  <si>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</si>
  <si>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</si>
  <si>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</si>
  <si>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</si>
  <si>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</si>
  <si>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</si>
  <si>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</si>
  <si>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</si>
  <si>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</si>
  <si>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</si>
  <si>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</si>
  <si>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</si>
  <si>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</si>
  <si>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</si>
  <si>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</si>
  <si>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</si>
  <si>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</si>
  <si>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</si>
  <si>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</si>
  <si>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</si>
  <si>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</si>
  <si>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</si>
  <si>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</si>
  <si>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</si>
  <si>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</si>
  <si>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</si>
  <si>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</si>
  <si>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</si>
  <si>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</si>
  <si>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</si>
  <si>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</si>
  <si>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</si>
  <si>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</si>
  <si>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</si>
  <si>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</si>
  <si>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</si>
  <si>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</si>
  <si>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</si>
  <si>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</si>
  <si>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</si>
  <si>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</si>
  <si>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</si>
  <si>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</si>
  <si>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</si>
  <si>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</si>
  <si>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</si>
  <si>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</si>
  <si>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</si>
  <si>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</si>
  <si>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</si>
  <si>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</si>
  <si>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</si>
  <si>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</si>
  <si>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</si>
  <si>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</si>
  <si>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</si>
  <si>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</si>
  <si>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</si>
  <si>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</si>
  <si>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</si>
  <si>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</si>
  <si>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</si>
  <si>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</si>
  <si>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</si>
  <si>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</si>
  <si>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</si>
  <si>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</si>
  <si>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</si>
  <si>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</si>
  <si>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</si>
  <si>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</si>
  <si>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</si>
  <si>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</si>
  <si>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</si>
  <si>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</si>
  <si>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</si>
  <si>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</si>
  <si>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</si>
  <si>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</si>
  <si>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</si>
  <si>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</si>
  <si>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</si>
  <si>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</si>
  <si>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</si>
  <si>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</si>
  <si>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</si>
  <si>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</si>
  <si>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</si>
  <si>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</si>
  <si>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</si>
  <si>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</si>
  <si>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</si>
  <si>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</si>
  <si>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</si>
  <si>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</si>
  <si>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</si>
  <si>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</si>
  <si>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</si>
  <si>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</si>
  <si>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</si>
  <si>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</si>
  <si>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</si>
  <si>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</si>
  <si>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</si>
  <si>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</si>
  <si>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</si>
  <si>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</si>
  <si>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</si>
  <si>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</si>
  <si>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</si>
  <si>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</si>
  <si>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</si>
  <si>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</si>
  <si>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</si>
  <si>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</si>
  <si>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</si>
  <si>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</si>
  <si>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</si>
  <si>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</si>
  <si>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</si>
  <si>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</si>
  <si>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</si>
  <si>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</si>
  <si>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</si>
  <si>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</si>
  <si>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</si>
  <si>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</si>
  <si>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</si>
  <si>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</si>
  <si>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</si>
  <si>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</si>
  <si>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</si>
  <si>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</si>
  <si>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</si>
  <si>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</si>
  <si>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</si>
  <si>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</si>
  <si>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</si>
  <si>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</si>
  <si>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</si>
  <si>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</si>
  <si>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</si>
  <si>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</si>
  <si>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</si>
  <si>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</si>
  <si>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</si>
  <si>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</si>
  <si>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</si>
  <si>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</si>
  <si>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</si>
  <si>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</si>
  <si>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</si>
  <si>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</si>
  <si>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</si>
  <si>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</si>
  <si>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</si>
  <si>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</si>
  <si>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</si>
  <si>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</si>
  <si>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</si>
  <si>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</si>
  <si>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</si>
  <si>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</si>
  <si>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</si>
  <si>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</si>
  <si>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</si>
  <si>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</si>
  <si>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</si>
  <si>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</si>
  <si>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</si>
  <si>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</si>
  <si>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</si>
  <si>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</si>
  <si>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</si>
  <si>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</si>
  <si>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</si>
  <si>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</si>
  <si>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</si>
  <si>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</si>
  <si>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</si>
  <si>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</si>
  <si>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</si>
  <si>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</si>
  <si>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</si>
  <si>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</si>
  <si>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</si>
  <si>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</si>
  <si>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</si>
  <si>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</si>
  <si>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</si>
  <si>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</si>
  <si>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</si>
  <si>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</si>
  <si>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</si>
  <si>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</si>
  <si>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</si>
  <si>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</si>
  <si>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</si>
  <si>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</si>
  <si>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</si>
  <si>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</si>
  <si>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</si>
  <si>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</si>
  <si>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</si>
  <si>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</si>
  <si>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</si>
  <si>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</si>
  <si>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</si>
  <si>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</si>
  <si>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</si>
  <si>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</si>
  <si>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</si>
  <si>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</si>
  <si>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</si>
  <si>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</si>
  <si>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</si>
  <si>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</si>
  <si>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</si>
  <si>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</si>
  <si>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</si>
  <si>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</si>
  <si>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</si>
  <si>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</si>
  <si>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</si>
  <si>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</si>
  <si>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</si>
  <si>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</si>
  <si>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</si>
  <si>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</si>
  <si>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</si>
  <si>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</si>
  <si>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</si>
  <si>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</si>
  <si>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</si>
  <si>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</si>
  <si>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</si>
  <si>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</si>
  <si>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</si>
  <si>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</si>
  <si>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</si>
  <si>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</si>
  <si>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</si>
  <si>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</si>
  <si>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</si>
  <si>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</si>
  <si>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</si>
  <si>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</si>
  <si>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</si>
  <si>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</si>
  <si>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</si>
  <si>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</si>
  <si>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</si>
  <si>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</si>
  <si>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</si>
  <si>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</si>
  <si>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</si>
  <si>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</si>
  <si>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</si>
  <si>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</si>
  <si>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</si>
  <si>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</si>
  <si>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</si>
  <si>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</si>
  <si>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</si>
  <si>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</si>
  <si>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</si>
  <si>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</si>
  <si>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</si>
  <si>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</si>
  <si>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</si>
  <si>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</si>
  <si>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</si>
  <si>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</si>
  <si>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</si>
  <si>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</si>
  <si>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</si>
  <si>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</si>
  <si>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</si>
  <si>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</si>
  <si>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</si>
  <si>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</si>
  <si>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</si>
  <si>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</si>
  <si>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</si>
  <si>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</si>
  <si>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</si>
  <si>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</si>
  <si>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</si>
  <si>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</si>
  <si>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</si>
  <si>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</si>
  <si>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</si>
  <si>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</si>
  <si>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</si>
  <si>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</si>
  <si>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</si>
  <si>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</si>
  <si>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</si>
  <si>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</si>
  <si>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</si>
  <si>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</si>
  <si>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</si>
  <si>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</si>
  <si>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</si>
  <si>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</si>
  <si>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</si>
  <si>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</si>
  <si>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</si>
  <si>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</si>
  <si>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</si>
  <si>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</si>
  <si>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</si>
  <si>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</si>
  <si>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</si>
  <si>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</si>
  <si>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</si>
  <si>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</si>
  <si>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</si>
  <si>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</si>
  <si>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</si>
  <si>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</si>
  <si>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</si>
  <si>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</si>
  <si>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</si>
  <si>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</si>
  <si>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</si>
  <si>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</si>
  <si>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</si>
  <si>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</si>
  <si>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</si>
  <si>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</si>
  <si>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</si>
  <si>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</si>
  <si>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</si>
  <si>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</si>
  <si>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</si>
  <si>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</si>
  <si>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</si>
  <si>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</si>
  <si>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</si>
  <si>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</si>
  <si>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</si>
  <si>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</si>
  <si>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</si>
  <si>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</si>
  <si>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</si>
  <si>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</si>
  <si>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</si>
  <si>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</si>
  <si>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</si>
  <si>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</si>
  <si>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</si>
  <si>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</si>
  <si>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</si>
  <si>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</si>
  <si>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</si>
  <si>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</si>
  <si>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</si>
  <si>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</si>
  <si>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</si>
  <si>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</si>
  <si>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</si>
  <si>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</si>
  <si>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</si>
  <si>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</si>
  <si>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</si>
  <si>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</si>
  <si>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</si>
  <si>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</si>
  <si>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</si>
  <si>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</si>
  <si>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</si>
  <si>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</si>
  <si>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</si>
  <si>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</si>
  <si>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</si>
  <si>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</si>
  <si>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</si>
  <si>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</si>
  <si>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</si>
  <si>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</si>
  <si>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</si>
  <si>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</si>
  <si>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</si>
  <si>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</si>
  <si>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</si>
  <si>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</si>
  <si>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</si>
  <si>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</si>
  <si>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</si>
  <si>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</si>
  <si>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</si>
  <si>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</si>
  <si>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</si>
  <si>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</si>
  <si>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</si>
  <si>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</si>
  <si>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</si>
  <si>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</si>
  <si>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</si>
  <si>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</si>
  <si>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</si>
  <si>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</si>
  <si>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</si>
  <si>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</si>
  <si>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</si>
  <si>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</si>
  <si>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</si>
  <si>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</si>
  <si>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</si>
  <si>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</si>
  <si>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</si>
  <si>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</si>
  <si>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</si>
  <si>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</si>
  <si>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</si>
  <si>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</si>
  <si>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</si>
  <si>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</si>
  <si>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</si>
  <si>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</si>
  <si>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</si>
  <si>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</si>
  <si>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</si>
  <si>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</si>
  <si>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</si>
  <si>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</si>
  <si>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</si>
  <si>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</si>
  <si>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</si>
  <si>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</si>
  <si>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</si>
  <si>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</si>
  <si>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</si>
  <si>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</si>
  <si>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</si>
  <si>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</si>
  <si>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</si>
  <si>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</si>
  <si>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</si>
  <si>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</si>
  <si>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</si>
  <si>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</si>
  <si>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</si>
  <si>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</si>
  <si>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</si>
  <si>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</si>
  <si>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</si>
  <si>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</si>
  <si>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</si>
  <si>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</si>
  <si>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</si>
  <si>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</si>
  <si>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</si>
  <si>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</si>
  <si>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</si>
  <si>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</si>
  <si>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</si>
  <si>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</si>
  <si>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</si>
  <si>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</si>
  <si>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</si>
  <si>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</si>
  <si>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</si>
  <si>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</si>
  <si>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</si>
  <si>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</si>
  <si>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</si>
  <si>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</si>
  <si>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</si>
  <si>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</si>
  <si>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</si>
  <si>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</si>
  <si>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</si>
  <si>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</si>
  <si>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</si>
  <si>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</si>
  <si>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</si>
  <si>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</si>
  <si>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</si>
  <si>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</si>
  <si>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</si>
  <si>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</si>
  <si>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</si>
  <si>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</si>
  <si>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</si>
  <si>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</si>
  <si>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</si>
  <si>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</si>
  <si>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</si>
  <si>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</si>
  <si>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</si>
  <si>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</si>
  <si>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</si>
  <si>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</si>
  <si>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</si>
  <si>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</si>
  <si>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</si>
  <si>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</si>
  <si>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</si>
  <si>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</si>
  <si>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</si>
  <si>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</si>
  <si>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</si>
  <si>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</si>
  <si>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</si>
  <si>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</si>
  <si>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</si>
  <si>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</si>
  <si>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</si>
  <si>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</si>
  <si>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</si>
  <si>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</si>
  <si>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</si>
  <si>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</si>
  <si>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</si>
  <si>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</si>
  <si>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</si>
  <si>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</si>
  <si>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</si>
  <si>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</si>
  <si>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</si>
  <si>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</si>
  <si>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</si>
  <si>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</si>
  <si>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</si>
  <si>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</si>
  <si>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</si>
  <si>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</si>
  <si>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</si>
  <si>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</si>
  <si>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</si>
  <si>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</si>
  <si>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</si>
  <si>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</si>
  <si>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</si>
  <si>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</si>
  <si>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</si>
  <si>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</si>
  <si>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</si>
  <si>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</si>
  <si>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</si>
  <si>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</si>
  <si>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</si>
  <si>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</si>
  <si>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</si>
  <si>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</si>
  <si>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</si>
  <si>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</si>
  <si>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</si>
  <si>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</si>
  <si>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</si>
  <si>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</si>
  <si>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</si>
  <si>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</si>
  <si>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</si>
  <si>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</si>
  <si>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</si>
  <si>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</si>
  <si>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</si>
  <si>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</si>
  <si>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</si>
  <si>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</si>
  <si>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</si>
  <si>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</si>
  <si>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</si>
  <si>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</si>
  <si>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</si>
  <si>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</si>
  <si>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</si>
  <si>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</si>
  <si>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</si>
  <si>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</si>
  <si>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</si>
  <si>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</si>
  <si>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</si>
  <si>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</si>
  <si>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</si>
  <si>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</si>
  <si>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</si>
  <si>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</si>
  <si>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</si>
  <si>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</si>
  <si>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</si>
  <si>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</si>
  <si>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</si>
  <si>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</si>
  <si>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</si>
  <si>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</si>
  <si>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</si>
  <si>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</si>
  <si>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</si>
  <si>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</si>
  <si>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</si>
  <si>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</si>
  <si>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</si>
  <si>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</si>
  <si>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</si>
  <si>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</si>
  <si>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</si>
  <si>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</si>
  <si>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</si>
  <si>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</si>
  <si>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</si>
  <si>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</si>
  <si>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</si>
  <si>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</si>
  <si>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</si>
  <si>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</si>
  <si>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</si>
  <si>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</si>
  <si>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</si>
  <si>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</si>
  <si>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</si>
  <si>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</si>
  <si>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</si>
  <si>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</si>
  <si>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</si>
  <si>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</si>
  <si>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</si>
  <si>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</si>
  <si>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</si>
  <si>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</si>
  <si>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</si>
  <si>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</si>
  <si>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</si>
  <si>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</si>
  <si>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</si>
  <si>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</si>
  <si>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</si>
  <si>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</si>
  <si>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</si>
  <si>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</si>
  <si>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</si>
  <si>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</si>
  <si>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</si>
  <si>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</si>
  <si>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</si>
  <si>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</si>
  <si>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</si>
  <si>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</si>
  <si>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</si>
  <si>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</si>
  <si>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</si>
  <si>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</si>
  <si>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</si>
  <si>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</si>
  <si>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</si>
  <si>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</si>
  <si>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</si>
  <si>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</si>
  <si>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</si>
  <si>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</si>
  <si>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</si>
  <si>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</si>
  <si>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</si>
  <si>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</si>
  <si>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</si>
  <si>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</si>
  <si>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</si>
  <si>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</si>
  <si>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</si>
  <si>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</si>
  <si>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</si>
  <si>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</si>
  <si>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</si>
  <si>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</si>
  <si>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</si>
  <si>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</si>
  <si>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</si>
  <si>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</si>
  <si>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</si>
  <si>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</si>
  <si>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</si>
  <si>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</si>
  <si>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</si>
  <si>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</si>
  <si>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</si>
  <si>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</si>
  <si>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</si>
  <si>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</si>
  <si>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</si>
  <si>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</si>
  <si>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</si>
  <si>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</si>
  <si>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</si>
  <si>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</si>
  <si>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</si>
  <si>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</si>
  <si>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</si>
  <si>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</si>
  <si>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</si>
  <si>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</si>
  <si>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</si>
  <si>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</si>
  <si>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</si>
  <si>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</si>
  <si>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</si>
  <si>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</si>
  <si>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</si>
  <si>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</si>
  <si>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</si>
  <si>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</si>
  <si>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</si>
  <si>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</si>
  <si>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</si>
  <si>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</si>
  <si>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</si>
  <si>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</si>
  <si>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</si>
  <si>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</si>
  <si>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</si>
  <si>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</si>
  <si>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</si>
  <si>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</si>
  <si>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</si>
  <si>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</si>
  <si>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</si>
  <si>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</si>
  <si>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</si>
  <si>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</si>
  <si>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</si>
  <si>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</si>
  <si>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</si>
  <si>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</si>
  <si>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</si>
  <si>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</si>
  <si>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</si>
  <si>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</si>
  <si>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</si>
  <si>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</si>
  <si>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</si>
  <si>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</si>
  <si>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</si>
  <si>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</si>
  <si>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</si>
  <si>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</si>
  <si>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</si>
  <si>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</si>
  <si>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</si>
  <si>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</si>
  <si>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</si>
  <si>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</si>
  <si>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</si>
  <si>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</si>
  <si>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</si>
  <si>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</si>
  <si>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</si>
  <si>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</si>
  <si>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</si>
  <si>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</si>
  <si>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</si>
  <si>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</si>
  <si>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</si>
  <si>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</si>
  <si>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</si>
  <si>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</si>
  <si>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</si>
  <si>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</si>
  <si>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</si>
  <si>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</si>
  <si>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</si>
  <si>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</si>
  <si>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</si>
  <si>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</si>
  <si>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</si>
  <si>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</si>
  <si>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</si>
  <si>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</si>
  <si>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</si>
  <si>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</si>
  <si>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</si>
  <si>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</si>
  <si>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</si>
  <si>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</si>
  <si>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</si>
  <si>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</si>
  <si>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</si>
  <si>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</si>
  <si>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</si>
  <si>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</si>
  <si>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</si>
  <si>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</si>
  <si>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</si>
  <si>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</si>
  <si>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</si>
  <si>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</si>
  <si>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</si>
  <si>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</si>
  <si>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</si>
  <si>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</si>
  <si>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</si>
  <si>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</si>
  <si>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</si>
  <si>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</si>
  <si>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</si>
  <si>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</si>
  <si>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</si>
  <si>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</si>
  <si>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</si>
  <si>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</si>
  <si>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</si>
  <si>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</si>
  <si>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</si>
  <si>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</si>
  <si>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</si>
  <si>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</si>
  <si>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</si>
  <si>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</si>
  <si>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</si>
  <si>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</si>
  <si>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</si>
  <si>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</si>
  <si>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</si>
  <si>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</si>
  <si>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</si>
  <si>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</si>
  <si>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</si>
  <si>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</si>
  <si>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</si>
  <si>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</si>
  <si>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</si>
  <si>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</si>
  <si>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</si>
  <si>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</si>
  <si>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</si>
  <si>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</si>
  <si>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</si>
  <si>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</si>
  <si>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</si>
  <si>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</si>
  <si>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</si>
  <si>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</si>
  <si>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</si>
  <si>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</si>
  <si>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</si>
  <si>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</si>
  <si>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</si>
  <si>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</si>
  <si>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</si>
  <si>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</si>
  <si>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</si>
  <si>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</si>
  <si>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</si>
  <si>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</si>
  <si>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</si>
  <si>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</si>
  <si>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</si>
  <si>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</si>
  <si>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</si>
  <si>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</si>
  <si>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</si>
  <si>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</si>
  <si>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</si>
  <si>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</si>
  <si>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</si>
  <si>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</si>
  <si>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</si>
  <si>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</si>
  <si>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</si>
  <si>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</si>
  <si>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</si>
  <si>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</si>
  <si>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</si>
  <si>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</si>
  <si>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</si>
  <si>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</si>
  <si>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</si>
  <si>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</si>
  <si>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</si>
  <si>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</si>
  <si>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</si>
  <si>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</si>
  <si>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</si>
  <si>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</si>
  <si>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</si>
  <si>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</si>
  <si>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</si>
  <si>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</si>
  <si>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</si>
  <si>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</si>
  <si>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</si>
  <si>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</si>
  <si>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</si>
  <si>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</si>
  <si>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</si>
  <si>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</si>
  <si>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</si>
  <si>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</si>
  <si>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</si>
  <si>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</si>
  <si>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</si>
  <si>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</si>
  <si>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</si>
  <si>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</si>
  <si>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</si>
  <si>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</si>
  <si>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</si>
  <si>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</si>
  <si>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</si>
  <si>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</si>
  <si>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</si>
  <si>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</si>
  <si>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</si>
  <si>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</si>
  <si>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</si>
  <si>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</si>
  <si>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</si>
  <si>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</si>
  <si>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</si>
  <si>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</si>
  <si>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</si>
  <si>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</si>
  <si>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</si>
  <si>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</si>
  <si>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</si>
  <si>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</si>
  <si>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</si>
  <si>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</si>
  <si>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</si>
  <si>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</si>
  <si>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</si>
  <si>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</si>
  <si>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</si>
  <si>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</si>
  <si>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</si>
  <si>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</si>
  <si>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</si>
  <si>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</si>
  <si>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</si>
  <si>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</si>
  <si>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</si>
  <si>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</si>
  <si>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</si>
  <si>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</si>
  <si>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</si>
  <si>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</si>
  <si>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</si>
  <si>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</si>
  <si>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</si>
  <si>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</si>
  <si>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</si>
  <si>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</si>
  <si>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</si>
  <si>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</si>
  <si>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</si>
  <si>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</si>
  <si>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</si>
  <si>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</si>
  <si>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</si>
  <si>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</si>
  <si>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</si>
  <si>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</si>
  <si>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</si>
  <si>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</si>
  <si>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</si>
  <si>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</si>
  <si>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</si>
  <si>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</si>
  <si>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</si>
  <si>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</si>
  <si>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</si>
  <si>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</si>
  <si>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</si>
  <si>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</si>
  <si>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</si>
  <si>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</si>
  <si>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</si>
  <si>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</si>
  <si>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</si>
  <si>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</si>
  <si>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</si>
  <si>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</si>
  <si>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</si>
  <si>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</si>
  <si>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</si>
  <si>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</si>
  <si>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</si>
  <si>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</si>
  <si>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</si>
  <si>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</si>
  <si>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</si>
  <si>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</si>
  <si>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</si>
  <si>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</si>
  <si>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</si>
  <si>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</si>
  <si>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</si>
  <si>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</si>
  <si>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</si>
  <si>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</si>
  <si>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</si>
  <si>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</si>
  <si>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</si>
  <si>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</si>
  <si>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</si>
  <si>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</si>
  <si>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</si>
  <si>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</si>
  <si>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</si>
  <si>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</si>
  <si>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</si>
  <si>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</si>
  <si>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</si>
  <si>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</si>
  <si>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</si>
  <si>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</si>
  <si>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</si>
  <si>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</si>
  <si>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</si>
  <si>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</si>
  <si>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</si>
  <si>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</si>
  <si>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</si>
  <si>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</si>
  <si>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</si>
  <si>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</si>
  <si>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</si>
  <si>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</si>
  <si>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</si>
  <si>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</si>
  <si>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</si>
  <si>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</si>
  <si>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</si>
  <si>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</si>
  <si>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</si>
  <si>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</si>
  <si>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</si>
  <si>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</si>
  <si>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</si>
  <si>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</si>
  <si>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</si>
  <si>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</si>
  <si>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</si>
  <si>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</si>
  <si>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</si>
  <si>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</si>
  <si>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</si>
  <si>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</si>
  <si>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</si>
  <si>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</si>
  <si>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</si>
  <si>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</si>
  <si>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</si>
  <si>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</si>
  <si>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</si>
  <si>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</si>
  <si>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</si>
  <si>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</si>
  <si>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</si>
  <si>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</si>
  <si>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</si>
  <si>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</si>
  <si>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</si>
  <si>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</si>
  <si>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</si>
  <si>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</si>
  <si>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</si>
  <si>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</si>
  <si>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</si>
  <si>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</si>
  <si>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</si>
  <si>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</si>
  <si>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</si>
  <si>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</si>
  <si>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</si>
  <si>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</si>
  <si>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</si>
  <si>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</si>
  <si>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</si>
  <si>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</si>
  <si>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</si>
  <si>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</si>
  <si>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</si>
  <si>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</si>
  <si>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</si>
  <si>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</si>
  <si>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</si>
  <si>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</si>
  <si>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</si>
  <si>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</si>
  <si>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</si>
  <si>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</si>
  <si>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</si>
  <si>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</si>
  <si>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</si>
  <si>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</si>
  <si>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</si>
  <si>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</si>
  <si>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</si>
  <si>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</si>
  <si>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</si>
  <si>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</si>
  <si>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</si>
  <si>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</si>
  <si>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</si>
  <si>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</si>
  <si>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</si>
  <si>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</si>
  <si>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</si>
  <si>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</si>
  <si>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</si>
  <si>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</si>
  <si>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</si>
  <si>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</si>
  <si>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</si>
  <si>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</si>
  <si>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</si>
  <si>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</si>
  <si>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</si>
  <si>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</si>
  <si>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</si>
  <si>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</si>
  <si>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</si>
  <si>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</si>
  <si>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</si>
  <si>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</si>
  <si>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</si>
  <si>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</si>
  <si>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</si>
  <si>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</si>
  <si>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</si>
  <si>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</si>
  <si>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</si>
  <si>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</si>
  <si>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</si>
  <si>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</si>
  <si>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</si>
  <si>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</si>
  <si>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</si>
  <si>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</si>
  <si>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</si>
  <si>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</si>
  <si>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</si>
  <si>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</si>
  <si>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</si>
  <si>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</si>
  <si>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</si>
  <si>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</si>
  <si>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</si>
  <si>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</si>
  <si>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</si>
  <si>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</si>
  <si>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</si>
  <si>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</si>
  <si>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</si>
  <si>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</si>
  <si>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</si>
  <si>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</si>
  <si>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</si>
  <si>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</si>
  <si>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</si>
  <si>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</si>
  <si>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</si>
  <si>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</si>
  <si>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</si>
  <si>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</si>
  <si>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</si>
  <si>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</si>
  <si>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</si>
  <si>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</si>
  <si>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</si>
  <si>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</si>
  <si>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</si>
  <si>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</si>
  <si>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</si>
  <si>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</si>
  <si>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</si>
  <si>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</si>
  <si>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</si>
  <si>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</si>
  <si>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</si>
  <si>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</si>
  <si>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</si>
  <si>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</si>
  <si>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</si>
  <si>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</si>
  <si>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</si>
  <si>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</si>
  <si>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</si>
  <si>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</si>
  <si>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</si>
  <si>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</si>
  <si>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</si>
  <si>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</si>
  <si>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</si>
  <si>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</si>
  <si>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</si>
  <si>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</si>
  <si>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</si>
  <si>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</si>
  <si>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</si>
  <si>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</si>
  <si>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</si>
  <si>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</si>
  <si>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</si>
  <si>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</si>
  <si>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</si>
  <si>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</si>
  <si>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</si>
  <si>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</si>
  <si>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</si>
  <si>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</si>
  <si>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</si>
  <si>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</si>
  <si>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</si>
  <si>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</si>
  <si>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</si>
  <si>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</si>
  <si>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</si>
  <si>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</si>
  <si>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</si>
  <si>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</si>
  <si>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</si>
  <si>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</si>
  <si>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</si>
  <si>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</si>
  <si>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</si>
  <si>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</si>
  <si>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</si>
  <si>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</si>
  <si>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</si>
  <si>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</si>
  <si>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</si>
  <si>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</si>
  <si>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</si>
  <si>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</si>
  <si>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</si>
  <si>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</si>
  <si>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</si>
  <si>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</si>
  <si>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</si>
  <si>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</si>
  <si>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</si>
  <si>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</si>
  <si>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</si>
  <si>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</si>
  <si>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</si>
  <si>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</si>
  <si>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</si>
  <si>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</si>
  <si>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</si>
  <si>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</si>
  <si>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</si>
  <si>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</si>
  <si>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</si>
  <si>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</si>
  <si>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</si>
  <si>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</si>
  <si>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</si>
  <si>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</si>
  <si>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</si>
  <si>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</si>
  <si>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</si>
  <si>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</si>
  <si>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</si>
  <si>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</si>
  <si>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</si>
  <si>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</si>
  <si>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</si>
  <si>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</si>
  <si>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</si>
  <si>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</si>
  <si>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</si>
  <si>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</si>
  <si>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</si>
  <si>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</si>
  <si>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</si>
  <si>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</si>
  <si>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</si>
  <si>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</si>
  <si>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</si>
  <si>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</si>
  <si>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</si>
  <si>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</si>
  <si>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</si>
  <si>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</si>
  <si>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</si>
  <si>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</si>
  <si>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</si>
  <si>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</si>
  <si>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</si>
  <si>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</si>
  <si>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</si>
  <si>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</si>
  <si>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</si>
  <si>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</si>
  <si>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</si>
  <si>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</si>
  <si>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</si>
  <si>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</si>
  <si>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</si>
  <si>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</si>
  <si>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</si>
  <si>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</si>
  <si>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</si>
  <si>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</si>
  <si>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</si>
  <si>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</si>
  <si>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</si>
  <si>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</si>
  <si>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</si>
  <si>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</si>
  <si>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</si>
  <si>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</si>
  <si>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</si>
  <si>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</si>
  <si>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</si>
  <si>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</si>
  <si>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</si>
  <si>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</si>
  <si>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</si>
  <si>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</si>
  <si>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</si>
  <si>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</si>
  <si>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</si>
  <si>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</si>
  <si>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</si>
  <si>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</si>
  <si>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</si>
  <si>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</si>
  <si>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</si>
  <si>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</si>
  <si>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</si>
  <si>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</si>
  <si>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</si>
  <si>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</si>
  <si>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</si>
  <si>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</si>
  <si>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</si>
  <si>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</si>
  <si>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</si>
  <si>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</si>
  <si>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</si>
  <si>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</si>
  <si>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</si>
  <si>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</si>
  <si>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</si>
  <si>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</si>
  <si>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</si>
  <si>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</si>
  <si>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</si>
  <si>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</si>
  <si>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</si>
  <si>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</si>
  <si>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</si>
  <si>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</si>
  <si>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</si>
  <si>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</si>
  <si>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</si>
  <si>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</si>
  <si>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</si>
  <si>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</si>
  <si>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</si>
  <si>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</si>
  <si>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</si>
  <si>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</si>
  <si>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</si>
  <si>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</si>
  <si>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</si>
  <si>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</si>
  <si>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</si>
  <si>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</si>
  <si>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</si>
  <si>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</si>
  <si>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</si>
  <si>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</si>
  <si>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</si>
  <si>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</si>
  <si>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</si>
  <si>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</si>
  <si>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</si>
  <si>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</si>
  <si>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</si>
  <si>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</si>
  <si>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</si>
  <si>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</si>
  <si>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</si>
  <si>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</si>
  <si>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</si>
  <si>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</si>
  <si>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</si>
  <si>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</si>
  <si>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</si>
  <si>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</si>
  <si>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</si>
  <si>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</si>
  <si>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</si>
  <si>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</si>
  <si>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</si>
  <si>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</si>
  <si>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</si>
  <si>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</si>
  <si>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</si>
  <si>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</si>
  <si>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</si>
  <si>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</si>
  <si>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</si>
  <si>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</si>
  <si>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</si>
  <si>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</si>
  <si>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</si>
  <si>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</si>
  <si>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</si>
  <si>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</si>
  <si>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</si>
  <si>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</si>
  <si>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</si>
  <si>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</si>
  <si>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</si>
  <si>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</si>
  <si>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</si>
  <si>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</si>
  <si>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</si>
  <si>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</si>
  <si>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</si>
  <si>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</si>
  <si>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</si>
  <si>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</si>
  <si>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</si>
  <si>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</si>
  <si>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</si>
  <si>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</si>
  <si>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</si>
  <si>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</si>
  <si>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</si>
  <si>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</si>
  <si>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</si>
  <si>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</si>
  <si>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</si>
  <si>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</si>
  <si>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</si>
  <si>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</si>
  <si>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</si>
  <si>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</si>
  <si>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</si>
  <si>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</si>
  <si>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</si>
  <si>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</si>
  <si>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</si>
  <si>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</si>
  <si>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</si>
  <si>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</si>
  <si>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</si>
  <si>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</si>
  <si>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</si>
  <si>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</si>
  <si>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</si>
  <si>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</si>
  <si>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</si>
  <si>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</si>
  <si>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</si>
  <si>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</si>
  <si>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</si>
  <si>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</si>
  <si>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</si>
  <si>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</si>
  <si>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</si>
  <si>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</si>
  <si>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</si>
  <si>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</si>
  <si>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</si>
  <si>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</si>
  <si>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</si>
  <si>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</si>
  <si>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</si>
  <si>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</si>
  <si>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</si>
  <si>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</si>
  <si>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</si>
  <si>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</si>
  <si>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</si>
  <si>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</si>
  <si>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</si>
  <si>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</si>
  <si>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</si>
  <si>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</si>
  <si>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</si>
  <si>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</si>
  <si>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</si>
  <si>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</si>
  <si>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</si>
  <si>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</si>
  <si>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</si>
  <si>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</si>
  <si>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</si>
  <si>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</si>
  <si>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</si>
  <si>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</si>
  <si>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</si>
  <si>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</si>
  <si>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</si>
  <si>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</si>
  <si>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</si>
  <si>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</si>
  <si>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</si>
  <si>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</si>
  <si>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</si>
  <si>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</si>
  <si>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</si>
  <si>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</si>
  <si>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</si>
  <si>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</si>
  <si>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</si>
  <si>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</si>
  <si>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</si>
  <si>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</si>
  <si>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</si>
  <si>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</si>
  <si>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</si>
  <si>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</si>
  <si>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</si>
  <si>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</si>
  <si>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</si>
  <si>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</si>
  <si>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</si>
  <si>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</si>
  <si>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</si>
  <si>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</si>
  <si>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</si>
  <si>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</si>
  <si>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</si>
  <si>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</si>
  <si>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</si>
  <si>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</si>
  <si>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</si>
  <si>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</si>
  <si>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</si>
  <si>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</si>
  <si>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</si>
  <si>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</si>
  <si>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</si>
  <si>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</si>
  <si>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</si>
  <si>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</si>
  <si>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</si>
  <si>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</si>
  <si>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</si>
  <si>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</si>
  <si>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</si>
  <si>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</si>
  <si>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</si>
  <si>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</si>
  <si>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</si>
  <si>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</si>
  <si>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</si>
  <si>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</si>
  <si>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</si>
  <si>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</si>
  <si>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</si>
  <si>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</si>
  <si>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</si>
  <si>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</si>
  <si>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</si>
  <si>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</si>
  <si>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</si>
  <si>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</si>
  <si>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</si>
  <si>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</si>
  <si>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</si>
  <si>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</si>
  <si>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</si>
  <si>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</si>
  <si>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</si>
  <si>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</si>
  <si>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</si>
  <si>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</si>
  <si>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</si>
  <si>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</si>
  <si>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</si>
  <si>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</si>
  <si>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</si>
  <si>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</si>
  <si>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</si>
  <si>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</si>
  <si>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</si>
  <si>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</si>
  <si>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</si>
  <si>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</si>
  <si>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</si>
  <si>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</si>
  <si>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</si>
  <si>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</si>
  <si>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</si>
  <si>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</si>
  <si>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</si>
  <si>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</si>
  <si>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</si>
  <si>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</si>
  <si>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</si>
  <si>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</si>
  <si>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</si>
  <si>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</si>
  <si>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</si>
  <si>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</si>
  <si>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</si>
  <si>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</si>
  <si>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</si>
  <si>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</si>
  <si>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</si>
  <si>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</si>
  <si>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</si>
  <si>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</si>
  <si>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</si>
  <si>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</si>
  <si>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</si>
  <si>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</si>
  <si>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</si>
  <si>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</si>
  <si>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</si>
  <si>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</si>
  <si>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</si>
  <si>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</si>
  <si>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</si>
  <si>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</si>
  <si>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</si>
  <si>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</si>
  <si>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</si>
  <si>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</si>
  <si>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</si>
  <si>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</si>
  <si>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</si>
  <si>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</si>
  <si>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</si>
  <si>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</si>
  <si>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</si>
  <si>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</si>
  <si>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</si>
  <si>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</si>
  <si>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</si>
  <si>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</si>
  <si>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</si>
  <si>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</si>
  <si>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</si>
  <si>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</si>
  <si>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</si>
  <si>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</si>
  <si>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</si>
  <si>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</si>
  <si>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</si>
  <si>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</si>
  <si>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</si>
  <si>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</si>
  <si>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</si>
  <si>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</si>
  <si>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</si>
  <si>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</si>
  <si>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</si>
  <si>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</si>
  <si>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</si>
  <si>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</si>
  <si>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</si>
  <si>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</si>
  <si>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</si>
  <si>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</si>
  <si>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</si>
  <si>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</si>
  <si>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</si>
  <si>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</si>
  <si>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</si>
  <si>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</si>
  <si>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</si>
  <si>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</si>
  <si>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</si>
  <si>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</si>
  <si>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</si>
  <si>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</si>
  <si>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</si>
  <si>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</si>
  <si>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</si>
  <si>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</si>
  <si>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</si>
  <si>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</si>
  <si>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</si>
  <si>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</si>
  <si>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</si>
  <si>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</si>
  <si>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</si>
  <si>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</si>
  <si>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</si>
  <si>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</si>
  <si>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</si>
  <si>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</si>
  <si>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</si>
  <si>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</si>
  <si>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</si>
  <si>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</si>
  <si>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</si>
  <si>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</si>
  <si>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</si>
  <si>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</si>
  <si>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</si>
  <si>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</si>
  <si>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</si>
  <si>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</si>
  <si>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</si>
  <si>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</si>
  <si>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</si>
  <si>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</si>
  <si>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</si>
  <si>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</si>
  <si>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</si>
  <si>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</si>
  <si>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</si>
  <si>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</si>
  <si>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</si>
  <si>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</si>
  <si>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</si>
  <si>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</si>
  <si>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</si>
  <si>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</si>
  <si>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</si>
  <si>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</si>
  <si>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</si>
  <si>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</si>
  <si>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</si>
  <si>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</si>
  <si>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</si>
  <si>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</si>
  <si>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</si>
  <si>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</si>
  <si>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</si>
  <si>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</si>
  <si>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</si>
  <si>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</si>
  <si>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</si>
  <si>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</si>
  <si>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</si>
  <si>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</si>
  <si>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</si>
  <si>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</si>
  <si>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</si>
  <si>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</si>
  <si>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</si>
  <si>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</si>
  <si>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</si>
  <si>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</si>
  <si>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</si>
  <si>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</si>
  <si>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</si>
  <si>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</si>
  <si>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</si>
  <si>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</si>
  <si>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</si>
  <si>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</si>
  <si>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</si>
  <si>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</si>
  <si>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</si>
  <si>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</si>
  <si>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</si>
  <si>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</si>
  <si>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</si>
  <si>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</si>
  <si>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</si>
  <si>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</si>
  <si>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</si>
  <si>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</si>
  <si>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</si>
  <si>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</si>
  <si>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</si>
  <si>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</si>
  <si>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</si>
  <si>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</si>
  <si>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</si>
  <si>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</si>
  <si>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</si>
  <si>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</si>
  <si>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</si>
  <si>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</si>
  <si>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</si>
  <si>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</si>
  <si>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</si>
  <si>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</si>
  <si>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</si>
  <si>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</si>
  <si>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</si>
  <si>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</si>
  <si>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</si>
  <si>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</si>
  <si>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</si>
  <si>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</si>
  <si>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</si>
  <si>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</si>
  <si>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</si>
  <si>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</si>
  <si>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</si>
  <si>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</si>
  <si>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</si>
  <si>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</si>
  <si>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</si>
  <si>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</si>
  <si>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</si>
  <si>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</si>
  <si>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</si>
  <si>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</si>
  <si>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</si>
  <si>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</si>
  <si>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</si>
  <si>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</si>
  <si>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</si>
  <si>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</si>
  <si>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</si>
  <si>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</si>
  <si>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</si>
  <si>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</si>
  <si>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</si>
  <si>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</si>
  <si>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</si>
  <si>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</si>
  <si>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</si>
  <si>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</si>
  <si>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</si>
  <si>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</si>
  <si>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</si>
  <si>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</si>
  <si>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</si>
  <si>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</si>
  <si>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</si>
  <si>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</si>
  <si>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</si>
  <si>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</si>
  <si>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</si>
  <si>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</si>
  <si>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</si>
  <si>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</si>
  <si>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</si>
  <si>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</si>
  <si>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</si>
  <si>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</si>
  <si>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</si>
  <si>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</si>
  <si>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</si>
  <si>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</si>
  <si>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</si>
  <si>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</si>
  <si>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</si>
  <si>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</si>
  <si>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</si>
  <si>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</si>
  <si>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</si>
  <si>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</si>
  <si>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</si>
  <si>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</si>
  <si>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</si>
  <si>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</si>
  <si>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</si>
  <si>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</si>
  <si>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</si>
  <si>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</si>
  <si>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</si>
  <si>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</si>
  <si>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</si>
  <si>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</si>
  <si>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</si>
  <si>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</si>
  <si>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</si>
  <si>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</si>
  <si>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</si>
  <si>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</si>
  <si>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</si>
  <si>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</si>
  <si>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</si>
  <si>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</si>
  <si>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</si>
  <si>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</si>
  <si>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</si>
  <si>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</si>
  <si>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</si>
  <si>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</si>
  <si>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</si>
  <si>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</si>
  <si>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</si>
  <si>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</si>
  <si>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</si>
  <si>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</si>
  <si>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</si>
  <si>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</si>
  <si>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</si>
  <si>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</si>
  <si>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</si>
  <si>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</si>
  <si>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</si>
  <si>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</si>
  <si>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</si>
  <si>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</si>
  <si>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</si>
  <si>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</si>
  <si>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</si>
  <si>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</si>
  <si>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</si>
  <si>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</si>
  <si>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</si>
  <si>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</si>
  <si>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</si>
  <si>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</si>
  <si>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</si>
  <si>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</si>
  <si>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</si>
  <si>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</si>
  <si>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</si>
  <si>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</si>
  <si>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</si>
  <si>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</si>
  <si>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</si>
  <si>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</si>
  <si>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</si>
  <si>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</si>
  <si>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</si>
  <si>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</si>
  <si>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</si>
  <si>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</si>
  <si>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</si>
  <si>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</si>
  <si>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</si>
  <si>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</si>
  <si>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</si>
  <si>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</si>
  <si>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</si>
  <si>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</si>
  <si>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</si>
  <si>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</si>
  <si>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</si>
  <si>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</si>
  <si>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</si>
  <si>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</si>
  <si>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</si>
  <si>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</si>
  <si>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</si>
  <si>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</si>
  <si>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</si>
  <si>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</si>
  <si>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</si>
  <si>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</si>
  <si>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</si>
  <si>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</si>
  <si>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</si>
  <si>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</si>
  <si>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</si>
  <si>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</si>
  <si>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</si>
  <si>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</si>
  <si>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</si>
  <si>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</si>
  <si>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</si>
  <si>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</si>
  <si>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</si>
  <si>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</si>
  <si>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</si>
  <si>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</si>
  <si>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</si>
  <si>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</si>
  <si>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</si>
  <si>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</si>
  <si>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</si>
  <si>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</si>
  <si>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</si>
  <si>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</si>
  <si>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</si>
  <si>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</si>
  <si>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</si>
  <si>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</si>
  <si>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</si>
  <si>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</si>
  <si>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</si>
  <si>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</si>
  <si>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</si>
  <si>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</si>
  <si>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</si>
  <si>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</si>
  <si>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</si>
  <si>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</si>
  <si>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</si>
  <si>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</si>
  <si>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</si>
  <si>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</si>
  <si>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</si>
  <si>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</si>
  <si>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</si>
  <si>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</si>
  <si>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</si>
  <si>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</si>
  <si>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</si>
  <si>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</si>
  <si>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</si>
  <si>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</si>
  <si>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</si>
  <si>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</si>
  <si>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</si>
  <si>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</si>
  <si>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</si>
  <si>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</si>
  <si>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</si>
  <si>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</si>
  <si>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</si>
  <si>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</si>
  <si>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</si>
  <si>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</si>
  <si>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</si>
  <si>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</si>
  <si>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</si>
  <si>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</si>
  <si>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</si>
  <si>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</si>
  <si>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</si>
  <si>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</si>
  <si>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</si>
  <si>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</si>
  <si>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</si>
  <si>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</si>
  <si>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</si>
  <si>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</si>
  <si>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</si>
  <si>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</si>
  <si>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</si>
  <si>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</si>
  <si>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</si>
  <si>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</si>
  <si>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</si>
  <si>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</si>
  <si>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</si>
  <si>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</si>
  <si>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</si>
  <si>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</si>
  <si>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</si>
  <si>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</si>
  <si>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</si>
  <si>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</si>
  <si>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</si>
  <si>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</si>
  <si>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</si>
  <si>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</si>
  <si>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</si>
  <si>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</si>
  <si>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</si>
  <si>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</si>
  <si>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</si>
  <si>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</si>
  <si>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</si>
  <si>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</si>
  <si>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</si>
  <si>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</si>
  <si>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</si>
  <si>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</si>
  <si>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</si>
  <si>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</si>
  <si>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</si>
  <si>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</si>
  <si>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</si>
  <si>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</si>
  <si>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</si>
  <si>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</si>
  <si>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</si>
  <si>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</si>
  <si>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</si>
  <si>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</si>
  <si>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</si>
  <si>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</si>
  <si>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</si>
  <si>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</si>
  <si>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</si>
  <si>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</si>
  <si>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</si>
  <si>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</si>
  <si>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</si>
  <si>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</si>
  <si>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</si>
  <si>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</si>
  <si>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</si>
  <si>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</si>
  <si>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</si>
  <si>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</si>
  <si>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</si>
  <si>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</si>
  <si>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</si>
  <si>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</si>
  <si>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</si>
  <si>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</si>
  <si>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</si>
  <si>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</si>
  <si>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</si>
  <si>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</si>
  <si>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</si>
  <si>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</si>
  <si>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</si>
  <si>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</si>
  <si>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</si>
  <si>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</si>
  <si>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</si>
  <si>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</si>
  <si>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</si>
  <si>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</si>
  <si>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</si>
  <si>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</si>
  <si>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</si>
  <si>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</si>
  <si>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</si>
  <si>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</si>
  <si>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</si>
  <si>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</si>
  <si>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</si>
  <si>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</si>
  <si>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</si>
  <si>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</si>
  <si>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</si>
  <si>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</si>
  <si>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</si>
  <si>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</si>
  <si>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</si>
  <si>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</si>
  <si>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</si>
  <si>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</si>
  <si>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</si>
  <si>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</si>
  <si>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</si>
  <si>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</si>
  <si>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</si>
  <si>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</si>
  <si>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</si>
  <si>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</si>
  <si>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</si>
  <si>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</si>
  <si>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</si>
  <si>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</si>
  <si>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</si>
  <si>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</si>
  <si>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</si>
  <si>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</si>
  <si>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</si>
  <si>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</si>
  <si>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</si>
  <si>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</si>
  <si>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</si>
  <si>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</si>
  <si>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</si>
  <si>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</si>
  <si>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</si>
  <si>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</si>
  <si>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</si>
  <si>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</si>
  <si>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</si>
  <si>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</si>
  <si>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</si>
  <si>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</si>
  <si>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</si>
  <si>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</si>
  <si>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</si>
  <si>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</si>
  <si>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</si>
  <si>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</si>
  <si>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</si>
  <si>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</si>
  <si>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</si>
  <si>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</si>
  <si>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</si>
  <si>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</si>
  <si>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</si>
  <si>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</si>
  <si>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</si>
  <si>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</si>
  <si>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</si>
  <si>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</si>
  <si>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</si>
  <si>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</si>
  <si>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</si>
  <si>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</si>
  <si>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</si>
  <si>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</si>
  <si>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</si>
  <si>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</si>
  <si>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</si>
  <si>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</si>
  <si>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</si>
  <si>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</si>
  <si>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</si>
  <si>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</si>
  <si>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</si>
  <si>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</si>
  <si>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</si>
  <si>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</si>
  <si>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</si>
  <si>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</si>
  <si>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</si>
  <si>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</si>
  <si>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</si>
  <si>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</si>
  <si>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</si>
  <si>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</si>
  <si>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</si>
  <si>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</si>
  <si>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</si>
  <si>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</si>
  <si>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</si>
  <si>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</si>
  <si>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</si>
  <si>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</si>
  <si>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</si>
  <si>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</si>
  <si>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</si>
  <si>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</si>
  <si>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</si>
  <si>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</si>
  <si>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</si>
  <si>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</si>
  <si>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</si>
  <si>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</si>
  <si>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</si>
  <si>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</si>
  <si>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</si>
  <si>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</si>
  <si>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</si>
  <si>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</si>
  <si>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</si>
  <si>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</si>
  <si>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</si>
  <si>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</si>
  <si>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</si>
  <si>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</si>
  <si>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</si>
  <si>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</si>
  <si>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</si>
  <si>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</si>
  <si>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</si>
  <si>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</si>
  <si>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</si>
  <si>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</si>
  <si>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</si>
  <si>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</si>
  <si>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</si>
  <si>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</si>
  <si>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</si>
  <si>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</si>
  <si>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</si>
  <si>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</si>
  <si>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</si>
  <si>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</si>
  <si>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</si>
  <si>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</si>
  <si>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</si>
  <si>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</si>
  <si>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</si>
  <si>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</si>
  <si>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</si>
  <si>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</si>
  <si>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</si>
  <si>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</si>
  <si>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</si>
  <si>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</si>
  <si>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</si>
  <si>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</si>
  <si>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</si>
  <si>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</si>
  <si>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</si>
  <si>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</si>
  <si>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</si>
  <si>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</si>
  <si>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</si>
  <si>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</si>
  <si>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</si>
  <si>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</si>
  <si>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</si>
  <si>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</si>
  <si>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</si>
  <si>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</si>
  <si>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</si>
  <si>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</si>
  <si>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</si>
  <si>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</si>
  <si>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</si>
  <si>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</si>
  <si>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</si>
  <si>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</si>
  <si>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</si>
  <si>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</si>
  <si>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</si>
  <si>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</si>
  <si>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</si>
  <si>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</si>
  <si>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</si>
  <si>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</si>
  <si>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</si>
  <si>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</si>
  <si>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</si>
  <si>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</si>
  <si>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</si>
  <si>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</si>
  <si>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</si>
  <si>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</si>
  <si>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</si>
  <si>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</si>
  <si>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</si>
  <si>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</si>
  <si>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</si>
  <si>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</si>
  <si>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</si>
  <si>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</si>
  <si>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</si>
  <si>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</si>
  <si>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</si>
  <si>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</si>
  <si>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</si>
  <si>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</si>
  <si>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</si>
  <si>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</si>
  <si>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</si>
  <si>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</si>
  <si>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</si>
  <si>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</si>
  <si>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</si>
  <si>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</si>
  <si>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</si>
  <si>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</si>
  <si>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</si>
  <si>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</si>
  <si>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</si>
  <si>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</si>
  <si>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</si>
  <si>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</si>
  <si>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</si>
  <si>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</si>
  <si>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</si>
  <si>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</si>
  <si>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</si>
  <si>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</si>
  <si>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</si>
  <si>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</si>
  <si>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</si>
  <si>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</si>
  <si>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</si>
  <si>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</si>
  <si>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</si>
  <si>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</si>
  <si>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</si>
  <si>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</si>
  <si>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</si>
  <si>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</si>
  <si>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</si>
  <si>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</si>
  <si>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</si>
  <si>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</si>
  <si>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</si>
  <si>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</si>
  <si>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</si>
  <si>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</si>
  <si>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</si>
  <si>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</si>
  <si>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</si>
  <si>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</si>
  <si>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</si>
  <si>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</si>
  <si>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</si>
  <si>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</si>
  <si>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</si>
  <si>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</si>
  <si>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</si>
  <si>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</si>
  <si>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</si>
  <si>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</si>
  <si>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</si>
  <si>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</si>
  <si>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</si>
  <si>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</si>
  <si>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</si>
  <si>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</si>
  <si>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</si>
  <si>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</si>
  <si>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</si>
  <si>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</si>
  <si>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</si>
  <si>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</si>
  <si>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</si>
  <si>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</si>
  <si>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</si>
  <si>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</si>
  <si>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</si>
  <si>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</si>
  <si>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</si>
  <si>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</si>
  <si>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</si>
  <si>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</si>
  <si>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</si>
  <si>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</si>
  <si>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</si>
  <si>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</si>
  <si>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</si>
  <si>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</si>
  <si>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</si>
  <si>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</si>
  <si>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</si>
  <si>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</si>
  <si>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</si>
  <si>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</si>
  <si>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</si>
  <si>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</si>
  <si>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</si>
  <si>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</si>
  <si>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</si>
  <si>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</si>
  <si>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</si>
  <si>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</si>
  <si>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</si>
  <si>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</si>
  <si>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</si>
  <si>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</si>
  <si>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</si>
  <si>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</si>
  <si>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</si>
  <si>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</si>
  <si>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</si>
  <si>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</si>
  <si>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</si>
  <si>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</si>
  <si>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</si>
  <si>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</si>
  <si>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</si>
  <si>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</si>
  <si>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</si>
  <si>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</si>
  <si>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</si>
  <si>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</si>
  <si>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</si>
  <si>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</si>
  <si>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</si>
  <si>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</si>
  <si>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</si>
  <si>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</si>
  <si>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</si>
  <si>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</si>
  <si>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</si>
  <si>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</si>
  <si>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</si>
  <si>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</si>
  <si>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</si>
  <si>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</si>
  <si>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</si>
  <si>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</si>
  <si>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</si>
  <si>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</si>
  <si>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</si>
  <si>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</si>
  <si>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</si>
  <si>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</si>
  <si>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</si>
  <si>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</si>
  <si>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</si>
  <si>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</si>
  <si>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</si>
  <si>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</si>
  <si>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</si>
  <si>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</si>
  <si>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</si>
  <si>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</si>
  <si>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</si>
  <si>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</si>
  <si>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</si>
  <si>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</si>
  <si>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</si>
  <si>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</si>
  <si>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</si>
  <si>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</si>
  <si>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</si>
  <si>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</si>
  <si>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</si>
  <si>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</si>
  <si>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</si>
  <si>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</si>
  <si>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</si>
  <si>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</si>
  <si>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</si>
  <si>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</si>
  <si>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</si>
  <si>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</si>
  <si>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</si>
  <si>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</si>
  <si>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</si>
  <si>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</si>
  <si>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</si>
  <si>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</si>
  <si>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</si>
  <si>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</si>
  <si>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</si>
  <si>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</si>
  <si>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</si>
  <si>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</si>
  <si>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</si>
  <si>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</si>
  <si>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</si>
  <si>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</si>
  <si>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</si>
  <si>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</si>
  <si>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</si>
  <si>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</si>
  <si>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</si>
  <si>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</si>
  <si>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</si>
  <si>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</si>
  <si>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</si>
  <si>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</si>
  <si>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</si>
  <si>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</si>
  <si>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</si>
  <si>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</si>
  <si>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</si>
  <si>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</si>
  <si>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</si>
  <si>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</si>
  <si>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</si>
  <si>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</si>
  <si>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</si>
  <si>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</si>
  <si>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</si>
  <si>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</si>
  <si>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</si>
  <si>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</si>
  <si>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</si>
  <si>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</si>
  <si>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</si>
  <si>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</si>
  <si>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</si>
  <si>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</si>
  <si>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</si>
  <si>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</si>
  <si>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</si>
  <si>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</si>
  <si>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</si>
  <si>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</si>
  <si>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</si>
  <si>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</si>
  <si>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</si>
  <si>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</si>
  <si>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</si>
  <si>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</si>
  <si>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</si>
  <si>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</si>
  <si>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</si>
  <si>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</si>
  <si>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</si>
  <si>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</si>
  <si>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</si>
  <si>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</si>
  <si>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</si>
  <si>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</si>
  <si>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</si>
  <si>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</si>
  <si>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</si>
  <si>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</si>
  <si>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</si>
  <si>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</si>
  <si>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</si>
  <si>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</si>
  <si>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</si>
  <si>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</si>
  <si>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</si>
  <si>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</si>
  <si>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</si>
  <si>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</si>
  <si>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</si>
  <si>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</si>
  <si>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</si>
  <si>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</si>
  <si>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</si>
  <si>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</si>
  <si>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</si>
  <si>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</si>
  <si>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</si>
  <si>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</si>
  <si>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</si>
  <si>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</si>
  <si>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</si>
  <si>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</si>
  <si>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</si>
  <si>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</si>
  <si>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</si>
  <si>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</si>
  <si>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</si>
  <si>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</si>
  <si>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</si>
  <si>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</si>
  <si>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</si>
  <si>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</si>
  <si>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</si>
  <si>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</si>
  <si>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</si>
  <si>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</si>
  <si>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</si>
  <si>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</si>
  <si>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</si>
  <si>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</si>
  <si>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</si>
  <si>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</si>
  <si>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</si>
  <si>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</si>
  <si>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</si>
  <si>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</si>
  <si>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</si>
  <si>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</si>
  <si>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</si>
  <si>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</si>
  <si>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</si>
  <si>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</si>
  <si>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</si>
  <si>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</si>
  <si>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</si>
  <si>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</si>
  <si>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</si>
  <si>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</si>
  <si>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</si>
  <si>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</si>
  <si>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</si>
  <si>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</si>
  <si>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</si>
  <si>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</si>
  <si>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</si>
  <si>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</si>
  <si>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</si>
  <si>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</si>
  <si>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</si>
  <si>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</si>
  <si>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</si>
  <si>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</si>
  <si>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</si>
  <si>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</si>
  <si>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</si>
  <si>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</si>
  <si>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</si>
  <si>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</si>
  <si>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</si>
  <si>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</si>
  <si>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</si>
  <si>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</si>
  <si>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</si>
  <si>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</si>
  <si>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</si>
  <si>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</si>
  <si>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</si>
  <si>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</si>
  <si>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</si>
  <si>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</si>
  <si>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</si>
  <si>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</si>
  <si>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</si>
  <si>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</si>
  <si>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</si>
  <si>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</si>
  <si>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</si>
  <si>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</si>
  <si>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</si>
  <si>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</si>
  <si>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</si>
  <si>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</si>
  <si>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</si>
  <si>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</si>
  <si>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</si>
  <si>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</si>
  <si>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</si>
  <si>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</si>
  <si>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</si>
  <si>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</si>
  <si>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</si>
  <si>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</si>
  <si>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</si>
  <si>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</si>
  <si>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</si>
  <si>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</si>
  <si>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</si>
  <si>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</si>
  <si>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</si>
  <si>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</si>
  <si>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</si>
  <si>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</si>
  <si>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</si>
  <si>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</si>
  <si>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</si>
  <si>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</si>
  <si>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</si>
  <si>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</si>
  <si>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</si>
  <si>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</si>
  <si>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</si>
  <si>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</si>
  <si>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</si>
  <si>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</si>
  <si>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</si>
  <si>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</si>
  <si>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</si>
  <si>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</si>
  <si>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</si>
  <si>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</si>
  <si>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</si>
  <si>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</si>
  <si>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</si>
  <si>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</si>
  <si>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</si>
  <si>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</si>
  <si>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</si>
  <si>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</si>
  <si>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</si>
  <si>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</si>
  <si>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</si>
  <si>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</si>
  <si>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</si>
  <si>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</si>
  <si>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</si>
  <si>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</si>
  <si>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</si>
  <si>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</si>
  <si>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</si>
  <si>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</si>
  <si>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</si>
  <si>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</si>
  <si>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</si>
  <si>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</si>
  <si>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</si>
  <si>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</si>
  <si>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</si>
  <si>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</si>
  <si>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</si>
  <si>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</si>
  <si>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</si>
  <si>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</si>
  <si>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</si>
  <si>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</si>
  <si>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</si>
  <si>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</si>
  <si>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</si>
  <si>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</si>
  <si>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</si>
  <si>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</si>
  <si>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</si>
  <si>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</si>
  <si>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</si>
  <si>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</si>
  <si>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</si>
  <si>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</si>
  <si>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</si>
  <si>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</si>
  <si>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</si>
  <si>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</si>
  <si>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</si>
  <si>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</si>
  <si>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</si>
  <si>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</si>
  <si>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</si>
  <si>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</si>
  <si>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</si>
  <si>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</si>
  <si>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</si>
  <si>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</si>
  <si>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</si>
  <si>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</si>
  <si>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</si>
  <si>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</si>
  <si>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</si>
  <si>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</si>
  <si>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</si>
  <si>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</si>
  <si>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</si>
  <si>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</si>
  <si>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</si>
  <si>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</si>
  <si>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</si>
  <si>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</si>
  <si>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</si>
  <si>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</si>
  <si>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</si>
  <si>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</si>
  <si>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</si>
  <si>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</si>
  <si>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</si>
  <si>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</si>
  <si>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</si>
  <si>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</si>
  <si>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</si>
  <si>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</si>
  <si>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</si>
  <si>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</si>
  <si>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</si>
  <si>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</si>
  <si>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</si>
  <si>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</si>
  <si>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</si>
  <si>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</si>
  <si>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</si>
  <si>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</si>
  <si>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</si>
  <si>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</si>
  <si>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</si>
  <si>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</si>
  <si>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</si>
  <si>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</si>
  <si>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</si>
  <si>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</si>
  <si>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</si>
  <si>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</si>
  <si>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</si>
  <si>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</si>
  <si>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</si>
  <si>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</si>
  <si>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</si>
  <si>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</si>
  <si>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</si>
  <si>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</si>
  <si>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</si>
  <si>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</si>
  <si>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</si>
  <si>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</si>
  <si>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</si>
  <si>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</si>
  <si>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</si>
  <si>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</si>
  <si>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</si>
  <si>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</si>
  <si>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</si>
  <si>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</si>
  <si>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</si>
  <si>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</si>
  <si>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</si>
  <si>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</si>
  <si>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</si>
  <si>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</si>
  <si>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</si>
  <si>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</si>
  <si>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</si>
  <si>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</si>
  <si>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</si>
  <si>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</si>
  <si>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</si>
  <si>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</si>
  <si>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</si>
  <si>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</si>
  <si>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</si>
  <si>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</si>
  <si>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</si>
  <si>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</si>
  <si>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</si>
  <si>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</si>
  <si>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</si>
  <si>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</si>
  <si>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</si>
  <si>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</si>
  <si>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</si>
  <si>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</si>
  <si>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</si>
  <si>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</si>
  <si>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</si>
  <si>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</si>
  <si>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</si>
  <si>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</si>
  <si>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</si>
  <si>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</si>
  <si>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</si>
  <si>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</si>
  <si>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</si>
  <si>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</si>
  <si>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</si>
  <si>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</si>
  <si>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</si>
  <si>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</si>
  <si>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</si>
  <si>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</si>
  <si>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</si>
  <si>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</si>
  <si>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</si>
  <si>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</si>
  <si>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</si>
  <si>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</si>
  <si>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</si>
  <si>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</si>
  <si>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</si>
  <si>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</si>
  <si>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</si>
  <si>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</si>
  <si>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</si>
  <si>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</si>
  <si>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</si>
  <si>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</si>
  <si>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</si>
  <si>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</si>
  <si>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</si>
  <si>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</si>
  <si>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</si>
  <si>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</si>
  <si>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</si>
  <si>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</si>
  <si>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</si>
  <si>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</si>
  <si>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</si>
  <si>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</si>
  <si>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</si>
  <si>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</si>
  <si>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</si>
  <si>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</si>
  <si>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</si>
  <si>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</si>
  <si>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</si>
  <si>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</si>
  <si>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</si>
  <si>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</si>
  <si>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</si>
  <si>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</si>
  <si>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</si>
  <si>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</si>
  <si>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</si>
  <si>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</si>
  <si>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</si>
  <si>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</si>
  <si>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</si>
  <si>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</si>
  <si>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</si>
  <si>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</si>
  <si>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</si>
  <si>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</si>
  <si>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</si>
  <si>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</si>
  <si>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</si>
  <si>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</si>
  <si>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</si>
  <si>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</si>
  <si>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</si>
  <si>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</si>
  <si>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</si>
  <si>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</si>
  <si>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</si>
  <si>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</si>
  <si>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</si>
  <si>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</si>
  <si>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</si>
  <si>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</si>
  <si>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</si>
  <si>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</si>
  <si>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</si>
  <si>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</si>
  <si>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</si>
  <si>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</si>
  <si>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</si>
  <si>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</si>
  <si>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</si>
  <si>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</si>
  <si>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</si>
  <si>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</si>
  <si>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</si>
  <si>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</si>
  <si>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</si>
  <si>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</si>
  <si>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</si>
  <si>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</si>
  <si>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</si>
  <si>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</si>
  <si>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</si>
  <si>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</si>
  <si>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</si>
  <si>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</si>
  <si>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</si>
  <si>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</si>
  <si>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</si>
  <si>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</si>
  <si>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</si>
  <si>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</si>
  <si>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</si>
  <si>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</si>
  <si>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</si>
  <si>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</si>
  <si>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</si>
  <si>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</si>
  <si>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</si>
  <si>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</si>
  <si>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</si>
  <si>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</si>
  <si>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</si>
  <si>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</si>
  <si>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</si>
  <si>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</si>
  <si>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</si>
  <si>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</si>
  <si>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</si>
  <si>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</si>
  <si>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</si>
  <si>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</si>
  <si>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</si>
  <si>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</si>
  <si>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</si>
  <si>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</si>
  <si>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</si>
  <si>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</si>
  <si>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</si>
  <si>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</si>
  <si>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</si>
  <si>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</si>
  <si>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</si>
  <si>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</si>
  <si>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</si>
  <si>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</si>
  <si>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</si>
  <si>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</si>
  <si>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</si>
  <si>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</si>
  <si>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</si>
  <si>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</si>
  <si>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</si>
  <si>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</si>
  <si>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</si>
  <si>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</si>
  <si>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</si>
  <si>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</si>
  <si>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</si>
  <si>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</si>
  <si>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</si>
  <si>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</si>
  <si>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</si>
  <si>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</si>
  <si>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</si>
  <si>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</si>
  <si>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</si>
  <si>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</si>
  <si>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</si>
  <si>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</si>
  <si>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</si>
  <si>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</si>
  <si>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</si>
  <si>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</si>
  <si>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</si>
  <si>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</si>
  <si>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</si>
  <si>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</si>
  <si>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</si>
  <si>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</si>
  <si>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</si>
  <si>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</si>
  <si>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</si>
  <si>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</si>
  <si>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</si>
  <si>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</si>
  <si>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</si>
  <si>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</si>
  <si>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</si>
  <si>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</si>
  <si>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</si>
  <si>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</si>
  <si>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</si>
  <si>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</si>
  <si>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</si>
  <si>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</si>
  <si>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</si>
  <si>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</si>
  <si>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</si>
  <si>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</si>
  <si>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</si>
  <si>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</si>
  <si>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</si>
  <si>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</si>
  <si>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</si>
  <si>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</si>
  <si>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</si>
  <si>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</si>
  <si>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</si>
  <si>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</si>
  <si>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</si>
  <si>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</si>
  <si>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</si>
  <si>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</si>
  <si>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</si>
  <si>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</si>
  <si>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</si>
  <si>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</si>
  <si>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</si>
  <si>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</si>
  <si>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</si>
  <si>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</si>
  <si>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</si>
  <si>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</si>
  <si>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</si>
  <si>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</si>
  <si>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</si>
  <si>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</si>
  <si>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</si>
  <si>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</si>
  <si>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</si>
  <si>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</si>
  <si>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</si>
  <si>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</si>
  <si>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</si>
  <si>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</si>
  <si>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</si>
  <si>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</si>
  <si>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</si>
  <si>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</si>
  <si>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</si>
  <si>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</si>
  <si>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</si>
  <si>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</si>
  <si>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</si>
  <si>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</si>
  <si>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</si>
  <si>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</si>
  <si>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</si>
  <si>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</si>
  <si>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</si>
  <si>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</si>
  <si>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</si>
  <si>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</si>
  <si>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</si>
  <si>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</si>
  <si>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</si>
  <si>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</si>
  <si>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</si>
  <si>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</si>
  <si>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</si>
  <si>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</si>
  <si>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</si>
  <si>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</si>
  <si>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</si>
  <si>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</si>
  <si>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</si>
  <si>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</si>
  <si>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</si>
  <si>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</si>
  <si>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</si>
  <si>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</si>
  <si>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</si>
  <si>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</si>
  <si>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</si>
  <si>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</si>
  <si>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</si>
  <si>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</si>
  <si>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</si>
  <si>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</si>
  <si>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</si>
  <si>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</si>
  <si>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</si>
  <si>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</si>
  <si>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</si>
  <si>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</si>
  <si>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</si>
  <si>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</si>
  <si>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</si>
  <si>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</si>
  <si>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</si>
  <si>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</si>
  <si>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</si>
  <si>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</si>
  <si>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</si>
  <si>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</si>
  <si>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</si>
  <si>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</si>
  <si>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</si>
  <si>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</si>
  <si>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</si>
  <si>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</si>
  <si>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</si>
  <si>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</si>
  <si>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</si>
  <si>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</si>
  <si>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</si>
  <si>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</si>
  <si>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</si>
  <si>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</si>
  <si>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</si>
  <si>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</si>
  <si>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</si>
  <si>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</si>
  <si>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</si>
  <si>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</si>
  <si>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</si>
  <si>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</si>
  <si>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</si>
  <si>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</si>
  <si>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</si>
  <si>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</si>
  <si>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</si>
  <si>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</si>
  <si>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</si>
  <si>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</si>
  <si>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</si>
  <si>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</si>
  <si>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</si>
  <si>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</si>
  <si>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</si>
  <si>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</si>
  <si>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</si>
  <si>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</si>
  <si>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</si>
  <si>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</si>
  <si>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</si>
  <si>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</si>
  <si>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</si>
  <si>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</si>
  <si>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</si>
  <si>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</si>
  <si>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</si>
  <si>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</si>
  <si>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</si>
  <si>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</si>
  <si>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</si>
  <si>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</si>
  <si>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</si>
  <si>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</si>
  <si>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</si>
  <si>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</si>
  <si>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</si>
  <si>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</si>
  <si>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</si>
  <si>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</si>
  <si>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</si>
  <si>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</si>
  <si>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</si>
  <si>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</si>
  <si>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</si>
  <si>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</si>
  <si>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</si>
  <si>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</si>
  <si>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</si>
  <si>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</si>
  <si>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</si>
  <si>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</si>
  <si>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</si>
  <si>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</si>
  <si>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</si>
  <si>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</si>
  <si>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</si>
  <si>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</si>
  <si>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</si>
  <si>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</si>
  <si>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</si>
  <si>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</si>
  <si>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</si>
  <si>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</si>
  <si>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</si>
  <si>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</si>
  <si>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</si>
  <si>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</si>
  <si>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</si>
  <si>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</si>
  <si>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</si>
  <si>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</si>
  <si>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</si>
  <si>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</si>
  <si>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</si>
  <si>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</si>
  <si>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</si>
  <si>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</si>
  <si>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</si>
  <si>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</si>
  <si>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</si>
  <si>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</si>
  <si>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</si>
  <si>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</si>
  <si>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</si>
  <si>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</si>
  <si>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</si>
  <si>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</si>
  <si>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</si>
  <si>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</si>
  <si>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</si>
  <si>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</si>
  <si>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</si>
  <si>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</si>
  <si>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</si>
  <si>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</si>
  <si>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</si>
  <si>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</si>
  <si>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</si>
  <si>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</si>
  <si>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</si>
  <si>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</si>
  <si>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</si>
  <si>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</si>
  <si>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</si>
  <si>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</si>
  <si>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</si>
  <si>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</si>
  <si>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</si>
  <si>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</si>
  <si>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</si>
  <si>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</si>
  <si>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</si>
  <si>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</si>
  <si>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</si>
  <si>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</si>
  <si>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</si>
  <si>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</si>
  <si>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</si>
  <si>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</si>
  <si>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</si>
  <si>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</si>
  <si>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</si>
  <si>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</si>
  <si>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</si>
  <si>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</si>
  <si>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</si>
  <si>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</si>
  <si>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</si>
  <si>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</si>
  <si>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</si>
  <si>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</si>
  <si>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</si>
  <si>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</si>
  <si>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</si>
  <si>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</si>
  <si>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</si>
  <si>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</si>
  <si>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</si>
  <si>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</si>
  <si>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</si>
  <si>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</si>
  <si>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</si>
  <si>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</si>
  <si>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</si>
  <si>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</si>
  <si>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</si>
  <si>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</si>
  <si>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</si>
  <si>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</si>
  <si>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</si>
  <si>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</si>
  <si>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</si>
  <si>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</si>
  <si>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</si>
  <si>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</si>
  <si>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</si>
  <si>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</si>
  <si>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</si>
  <si>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</si>
  <si>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</si>
  <si>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</si>
  <si>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</si>
  <si>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</si>
  <si>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</si>
  <si>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</si>
  <si>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</si>
  <si>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</si>
  <si>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</si>
  <si>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</si>
  <si>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</si>
  <si>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</si>
  <si>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</si>
  <si>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</si>
  <si>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</si>
  <si>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</si>
  <si>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</si>
  <si>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</si>
  <si>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</si>
  <si>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</si>
  <si>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</si>
  <si>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</si>
  <si>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</si>
  <si>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</si>
  <si>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</si>
  <si>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</si>
  <si>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</si>
  <si>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</si>
  <si>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</si>
  <si>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</si>
  <si>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</si>
  <si>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</si>
  <si>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</si>
  <si>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</si>
  <si>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</si>
  <si>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</si>
  <si>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</si>
  <si>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</si>
  <si>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</si>
  <si>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</si>
  <si>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</si>
  <si>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</si>
  <si>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</si>
  <si>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</si>
  <si>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</si>
  <si>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</si>
  <si>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</si>
  <si>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</si>
  <si>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</si>
  <si>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</si>
  <si>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</si>
  <si>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</si>
  <si>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</si>
  <si>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</si>
  <si>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</si>
  <si>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</si>
  <si>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</si>
  <si>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</si>
  <si>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</si>
  <si>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</si>
  <si>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</si>
  <si>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</si>
  <si>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</si>
  <si>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</si>
  <si>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</si>
  <si>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</si>
  <si>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</si>
  <si>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</si>
  <si>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</si>
  <si>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</si>
  <si>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</si>
  <si>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</si>
  <si>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</si>
  <si>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</si>
  <si>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</si>
  <si>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</si>
  <si>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</si>
  <si>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</si>
  <si>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</si>
  <si>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</si>
  <si>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</si>
  <si>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</si>
  <si>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</si>
  <si>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</si>
  <si>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</si>
  <si>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</si>
  <si>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</si>
  <si>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</si>
  <si>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</si>
  <si>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</si>
  <si>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</si>
  <si>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</si>
  <si>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</si>
  <si>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</si>
  <si>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</si>
  <si>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</si>
  <si>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</si>
  <si>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</si>
  <si>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</si>
  <si>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</si>
  <si>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</si>
  <si>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</si>
  <si>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</si>
  <si>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</si>
  <si>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</si>
  <si>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</si>
  <si>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</si>
  <si>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</si>
  <si>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</si>
  <si>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</si>
  <si>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</si>
  <si>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</si>
  <si>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</si>
  <si>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</si>
  <si>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</si>
  <si>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</si>
  <si>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</si>
  <si>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</si>
  <si>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</si>
  <si>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</si>
  <si>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</si>
  <si>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</si>
  <si>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</si>
  <si>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</si>
  <si>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</si>
  <si>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</si>
  <si>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</si>
  <si>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</si>
  <si>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</si>
  <si>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</si>
  <si>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</si>
  <si>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</si>
  <si>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</si>
  <si>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</si>
  <si>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</si>
  <si>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</si>
  <si>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</si>
  <si>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</si>
  <si>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</si>
  <si>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</si>
  <si>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</si>
  <si>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</si>
  <si>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</si>
  <si>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</si>
  <si>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</si>
  <si>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</si>
  <si>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</si>
  <si>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</si>
  <si>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</si>
  <si>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</si>
  <si>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</si>
  <si>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</si>
  <si>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</si>
  <si>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</si>
  <si>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</si>
  <si>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</si>
  <si>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</si>
  <si>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</si>
  <si>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</si>
  <si>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</si>
  <si>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</si>
  <si>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</si>
  <si>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</si>
  <si>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</si>
  <si>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</si>
  <si>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</si>
  <si>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</si>
  <si>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</si>
  <si>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</si>
  <si>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</si>
  <si>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</si>
  <si>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</si>
  <si>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</si>
  <si>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</si>
  <si>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</si>
  <si>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</si>
  <si>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</si>
  <si>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</si>
  <si>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</si>
  <si>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</si>
  <si>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</si>
  <si>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</si>
  <si>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</si>
  <si>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</si>
  <si>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</si>
  <si>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</si>
  <si>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</si>
  <si>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</si>
  <si>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</si>
  <si>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</si>
  <si>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</si>
  <si>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</si>
  <si>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</si>
  <si>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</si>
  <si>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</si>
  <si>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</si>
  <si>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</si>
  <si>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</si>
  <si>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</si>
  <si>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</si>
  <si>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</si>
  <si>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</si>
  <si>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</si>
  <si>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</si>
  <si>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</si>
  <si>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</si>
  <si>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</si>
  <si>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</si>
  <si>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</si>
  <si>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</si>
  <si>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</si>
  <si>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</si>
  <si>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</si>
  <si>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</si>
  <si>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</si>
  <si>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</si>
  <si>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</si>
  <si>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</si>
  <si>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</si>
  <si>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</si>
  <si>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</si>
  <si>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</si>
  <si>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</si>
  <si>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</si>
  <si>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</si>
  <si>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</si>
  <si>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</si>
  <si>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</si>
  <si>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</si>
  <si>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</si>
  <si>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</si>
  <si>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</si>
  <si>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</si>
  <si>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</si>
  <si>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</si>
  <si>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</si>
  <si>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</si>
  <si>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</si>
  <si>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</si>
  <si>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</si>
  <si>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</si>
  <si>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</si>
  <si>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</si>
  <si>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</si>
  <si>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</si>
  <si>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</si>
  <si>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</si>
  <si>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</si>
  <si>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</si>
  <si>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</si>
  <si>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</si>
  <si>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</si>
  <si>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</si>
  <si>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</si>
  <si>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</si>
  <si>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</si>
  <si>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</si>
  <si>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</si>
  <si>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</si>
  <si>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</si>
  <si>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</si>
  <si>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</si>
  <si>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</si>
  <si>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</si>
  <si>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</si>
  <si>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</si>
  <si>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</si>
  <si>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</si>
  <si>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</si>
  <si>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</si>
  <si>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</si>
  <si>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</si>
  <si>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</si>
  <si>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</si>
  <si>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</si>
  <si>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</si>
  <si>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</si>
  <si>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</si>
  <si>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</si>
  <si>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</si>
  <si>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</si>
  <si>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</si>
  <si>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</si>
  <si>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</si>
  <si>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</si>
  <si>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</si>
  <si>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</si>
  <si>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</si>
  <si>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</si>
  <si>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</si>
  <si>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</si>
  <si>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</si>
  <si>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</si>
  <si>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</si>
  <si>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</si>
  <si>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</si>
  <si>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</si>
  <si>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</si>
  <si>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</si>
  <si>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</si>
  <si>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</si>
  <si>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</si>
  <si>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</si>
  <si>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</si>
  <si>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</si>
  <si>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</si>
  <si>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</si>
  <si>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</si>
  <si>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</si>
  <si>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</si>
  <si>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</si>
  <si>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</si>
  <si>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</si>
  <si>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</si>
  <si>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</si>
  <si>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</si>
  <si>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</si>
  <si>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</si>
  <si>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</si>
  <si>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</si>
  <si>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</si>
  <si>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</si>
  <si>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</si>
  <si>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</si>
  <si>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</si>
  <si>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</si>
  <si>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</si>
  <si>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</si>
  <si>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</si>
  <si>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</si>
  <si>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</si>
  <si>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</si>
  <si>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</si>
  <si>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</si>
  <si>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</si>
  <si>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</si>
  <si>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</si>
  <si>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</si>
  <si>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</si>
  <si>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</si>
  <si>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</si>
  <si>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</si>
  <si>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</si>
  <si>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</si>
  <si>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</si>
  <si>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</si>
  <si>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</si>
  <si>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</si>
  <si>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</si>
  <si>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</si>
  <si>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</si>
  <si>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</si>
  <si>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</si>
  <si>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</si>
  <si>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</si>
  <si>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</si>
  <si>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</si>
  <si>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</si>
  <si>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</si>
  <si>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</si>
  <si>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</si>
  <si>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</si>
  <si>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</si>
  <si>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</si>
  <si>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</si>
  <si>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</si>
  <si>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</si>
  <si>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</si>
  <si>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</si>
  <si>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</si>
  <si>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</si>
  <si>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</si>
  <si>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</si>
  <si>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</si>
  <si>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</si>
  <si>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</si>
  <si>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</si>
  <si>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</si>
  <si>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</si>
  <si>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</si>
  <si>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</si>
  <si>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</si>
  <si>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</si>
  <si>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</si>
  <si>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</si>
  <si>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</si>
  <si>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</si>
  <si>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</si>
  <si>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</si>
  <si>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</si>
  <si>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</si>
  <si>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</si>
  <si>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</si>
  <si>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</si>
  <si>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</si>
  <si>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</si>
  <si>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</si>
  <si>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</si>
  <si>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</si>
  <si>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</si>
  <si>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</si>
  <si>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</si>
  <si>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</si>
  <si>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</si>
  <si>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</si>
  <si>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</si>
  <si>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</si>
  <si>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</si>
  <si>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</si>
  <si>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</si>
  <si>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</si>
  <si>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</si>
  <si>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</si>
  <si>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</si>
  <si>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</si>
  <si>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</si>
  <si>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</si>
  <si>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</si>
  <si>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</si>
  <si>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</si>
  <si>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</si>
  <si>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</si>
  <si>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</si>
  <si>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</si>
  <si>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</si>
  <si>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</si>
  <si>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</si>
  <si>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</si>
  <si>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</si>
  <si>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</si>
  <si>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</si>
  <si>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</si>
  <si>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</si>
  <si>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</si>
  <si>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</si>
  <si>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</si>
  <si>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</si>
  <si>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</si>
  <si>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</si>
  <si>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</si>
  <si>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</si>
  <si>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</si>
  <si>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</si>
  <si>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</si>
  <si>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</si>
  <si>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</si>
  <si>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</si>
  <si>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</si>
  <si>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</si>
  <si>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</si>
  <si>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</si>
  <si>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</si>
  <si>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</si>
  <si>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</si>
  <si>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</si>
  <si>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</si>
  <si>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</si>
  <si>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</si>
  <si>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</si>
  <si>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</si>
  <si>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</si>
  <si>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</si>
  <si>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</si>
  <si>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</si>
  <si>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</si>
  <si>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</si>
  <si>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</si>
  <si>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</si>
  <si>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</si>
  <si>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</si>
  <si>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</si>
  <si>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</si>
  <si>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</si>
  <si>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</si>
  <si>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</si>
  <si>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</si>
  <si>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</si>
  <si>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</si>
  <si>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</si>
  <si>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</si>
  <si>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</si>
  <si>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</si>
  <si>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</si>
  <si>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</si>
  <si>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</si>
  <si>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</si>
  <si>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</si>
  <si>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</si>
  <si>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</si>
  <si>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</si>
  <si>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</si>
  <si>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</si>
  <si>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</si>
  <si>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</si>
  <si>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</si>
  <si>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</si>
  <si>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</si>
  <si>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</si>
  <si>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</si>
  <si>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</si>
  <si>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</si>
  <si>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</si>
  <si>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</si>
  <si>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</si>
  <si>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</si>
  <si>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</si>
  <si>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</si>
  <si>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</si>
  <si>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</si>
  <si>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</si>
  <si>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</si>
  <si>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</si>
  <si>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</si>
  <si>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</si>
  <si>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</si>
  <si>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</si>
  <si>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</si>
  <si>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</si>
  <si>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</si>
  <si>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</si>
  <si>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</si>
  <si>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</si>
  <si>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</si>
  <si>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</si>
  <si>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</si>
  <si>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</si>
  <si>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</si>
  <si>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</si>
  <si>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</si>
  <si>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</si>
  <si>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</si>
  <si>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</si>
  <si>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</si>
  <si>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</si>
  <si>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</si>
  <si>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</si>
  <si>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</si>
  <si>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</si>
  <si>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</si>
  <si>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</si>
  <si>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</si>
  <si>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</si>
  <si>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</si>
  <si>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</si>
  <si>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</si>
  <si>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</si>
  <si>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</si>
  <si>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</si>
  <si>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</si>
  <si>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</si>
  <si>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</si>
  <si>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</si>
  <si>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</si>
  <si>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</si>
  <si>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</si>
  <si>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</si>
  <si>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</si>
  <si>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</si>
  <si>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</si>
  <si>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</si>
  <si>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</si>
  <si>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</si>
  <si>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</si>
  <si>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</si>
  <si>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</si>
  <si>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</si>
  <si>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</si>
  <si>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</si>
  <si>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</si>
  <si>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</si>
  <si>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</si>
  <si>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</si>
  <si>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</si>
  <si>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</si>
  <si>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</si>
  <si>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</si>
  <si>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</si>
  <si>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</si>
  <si>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</si>
  <si>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</si>
  <si>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</si>
  <si>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</si>
  <si>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</si>
  <si>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</si>
  <si>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</si>
  <si>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</si>
  <si>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</si>
  <si>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</si>
  <si>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</si>
  <si>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</si>
  <si>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</si>
  <si>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</si>
  <si>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</si>
  <si>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</si>
  <si>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</si>
  <si>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</si>
  <si>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</si>
  <si>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</si>
  <si>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</si>
  <si>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</si>
  <si>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</si>
  <si>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</si>
  <si>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</si>
  <si>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</si>
  <si>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</si>
  <si>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</si>
  <si>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</si>
  <si>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</si>
  <si>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</si>
  <si>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</si>
  <si>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</si>
  <si>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</si>
  <si>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</si>
  <si>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</si>
  <si>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</si>
  <si>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</si>
  <si>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</si>
  <si>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</si>
  <si>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</si>
  <si>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</si>
  <si>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</si>
  <si>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</si>
  <si>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</si>
  <si>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</si>
  <si>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</si>
  <si>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</si>
  <si>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</si>
  <si>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</si>
  <si>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</si>
  <si>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</si>
  <si>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</si>
  <si>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</si>
  <si>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</si>
  <si>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</si>
  <si>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</si>
  <si>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</si>
  <si>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</si>
  <si>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</si>
  <si>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</si>
  <si>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</si>
  <si>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</si>
  <si>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</si>
  <si>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</si>
  <si>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</si>
  <si>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</si>
  <si>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</si>
  <si>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</si>
  <si>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</si>
  <si>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</si>
  <si>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</si>
  <si>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</si>
  <si>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</si>
  <si>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</si>
  <si>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</si>
  <si>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</si>
  <si>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</si>
  <si>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</si>
  <si>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</si>
  <si>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</si>
  <si>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</si>
  <si>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</si>
  <si>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</si>
  <si>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</si>
  <si>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</si>
  <si>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</si>
  <si>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</si>
  <si>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</si>
  <si>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</si>
  <si>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</si>
  <si>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</si>
  <si>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</si>
  <si>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</si>
  <si>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</si>
  <si>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</si>
  <si>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</si>
  <si>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</si>
  <si>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</si>
  <si>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</si>
  <si>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</si>
  <si>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</si>
  <si>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</si>
  <si>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</si>
  <si>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</si>
  <si>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</si>
  <si>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</si>
  <si>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</si>
  <si>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</si>
  <si>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</si>
  <si>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</si>
  <si>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</si>
  <si>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</si>
  <si>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</si>
  <si>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</si>
  <si>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</si>
  <si>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</si>
  <si>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</si>
  <si>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</si>
  <si>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</si>
  <si>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</si>
  <si>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</si>
  <si>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</si>
  <si>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</si>
  <si>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</si>
  <si>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</si>
  <si>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</si>
  <si>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</si>
  <si>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</si>
  <si>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</si>
  <si>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</si>
  <si>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</si>
  <si>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</si>
  <si>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</si>
  <si>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</si>
  <si>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</si>
  <si>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</si>
  <si>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</si>
  <si>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</si>
  <si>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</si>
  <si>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</si>
  <si>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</si>
  <si>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</si>
  <si>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</si>
  <si>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</si>
  <si>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</si>
  <si>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</si>
  <si>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</si>
  <si>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</si>
  <si>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</si>
  <si>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</si>
  <si>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</si>
  <si>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</si>
  <si>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</si>
  <si>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</si>
  <si>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</si>
  <si>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</si>
  <si>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</si>
  <si>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</si>
  <si>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</si>
  <si>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</si>
  <si>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</si>
  <si>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</si>
  <si>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</si>
  <si>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</si>
  <si>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</si>
  <si>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</si>
  <si>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</si>
  <si>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</si>
  <si>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</si>
  <si>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</si>
  <si>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</si>
  <si>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</si>
  <si>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</si>
  <si>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</si>
  <si>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</si>
  <si>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</si>
  <si>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</si>
  <si>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</si>
  <si>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</si>
  <si>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</si>
  <si>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</si>
  <si>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</si>
  <si>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</si>
  <si>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</si>
  <si>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</si>
  <si>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</si>
  <si>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</si>
  <si>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</si>
  <si>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</si>
  <si>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</si>
  <si>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</si>
  <si>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</si>
  <si>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</si>
  <si>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</si>
  <si>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</si>
  <si>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</si>
  <si>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</si>
  <si>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</si>
  <si>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</si>
  <si>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</si>
  <si>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</si>
  <si>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</si>
  <si>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</si>
  <si>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</si>
  <si>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</si>
  <si>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</si>
  <si>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</si>
  <si>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</si>
  <si>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</si>
  <si>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</si>
  <si>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</si>
  <si>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</si>
  <si>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</si>
  <si>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</si>
  <si>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</si>
  <si>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</si>
  <si>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</si>
  <si>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</si>
  <si>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</si>
  <si>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</si>
  <si>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</si>
  <si>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</si>
  <si>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</si>
  <si>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</si>
  <si>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</si>
  <si>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</si>
  <si>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</si>
  <si>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</si>
  <si>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</si>
  <si>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</si>
  <si>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</si>
  <si>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</si>
  <si>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</si>
  <si>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</si>
  <si>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</si>
  <si>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</si>
  <si>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</si>
  <si>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</si>
  <si>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</si>
  <si>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</si>
  <si>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</si>
  <si>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</si>
  <si>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</si>
  <si>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</si>
  <si>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</si>
  <si>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</si>
  <si>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</si>
  <si>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</si>
  <si>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</si>
  <si>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</si>
  <si>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</si>
  <si>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</si>
  <si>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</si>
  <si>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</si>
  <si>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</si>
  <si>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</si>
  <si>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</si>
  <si>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</si>
  <si>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</si>
  <si>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</si>
  <si>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</si>
  <si>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</si>
  <si>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</si>
  <si>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</si>
  <si>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</si>
  <si>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</si>
  <si>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</si>
  <si>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</si>
  <si>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</si>
  <si>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</si>
  <si>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</si>
  <si>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</si>
  <si>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</si>
  <si>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</si>
  <si>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</si>
  <si>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</si>
  <si>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</si>
  <si>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</si>
  <si>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</si>
  <si>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</si>
  <si>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</si>
  <si>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</si>
  <si>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</si>
  <si>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</si>
  <si>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</si>
  <si>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</si>
  <si>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</si>
  <si>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</si>
  <si>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</si>
  <si>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</si>
  <si>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</si>
  <si>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</si>
  <si>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</si>
  <si>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</si>
  <si>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</si>
  <si>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</si>
  <si>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</si>
  <si>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</si>
  <si>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</si>
  <si>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</si>
  <si>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</si>
  <si>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</si>
  <si>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</si>
  <si>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</si>
  <si>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</si>
  <si>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</si>
  <si>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</si>
  <si>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</si>
  <si>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</si>
  <si>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</si>
  <si>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</si>
  <si>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</si>
  <si>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</si>
  <si>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</si>
  <si>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</si>
  <si>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</si>
  <si>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</si>
  <si>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</si>
  <si>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</si>
  <si>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</si>
  <si>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</si>
  <si>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</si>
  <si>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</si>
  <si>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</si>
  <si>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</si>
  <si>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</si>
  <si>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</si>
  <si>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</si>
  <si>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</si>
  <si>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</si>
  <si>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</si>
  <si>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</si>
  <si>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</si>
  <si>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</si>
  <si>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</si>
  <si>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</si>
  <si>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</si>
  <si>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</si>
  <si>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</si>
  <si>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</si>
  <si>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</si>
  <si>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</si>
  <si>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</si>
  <si>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</si>
  <si>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</si>
  <si>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</si>
  <si>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</si>
  <si>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</si>
  <si>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</si>
  <si>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</si>
  <si>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</si>
  <si>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</si>
  <si>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</si>
  <si>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</si>
  <si>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</si>
  <si>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</si>
  <si>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</si>
  <si>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</si>
  <si>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</si>
  <si>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</si>
  <si>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</si>
  <si>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</si>
  <si>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</si>
  <si>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</si>
  <si>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</si>
  <si>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</si>
  <si>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</si>
  <si>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</si>
  <si>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</si>
  <si>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</si>
  <si>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</si>
  <si>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</si>
  <si>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</si>
  <si>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</si>
  <si>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</si>
  <si>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</si>
  <si>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</si>
  <si>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</si>
  <si>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</si>
  <si>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</si>
  <si>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</si>
  <si>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</si>
  <si>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</si>
  <si>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</si>
  <si>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</si>
  <si>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</si>
  <si>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</si>
  <si>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</si>
  <si>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</si>
  <si>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</si>
  <si>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</si>
  <si>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</si>
  <si>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</si>
  <si>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</si>
  <si>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</si>
  <si>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</si>
  <si>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</si>
  <si>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</si>
  <si>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</si>
  <si>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</si>
  <si>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</si>
  <si>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</si>
  <si>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</si>
  <si>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</si>
  <si>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</si>
  <si>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</si>
  <si>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</si>
  <si>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</si>
  <si>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</si>
  <si>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</si>
  <si>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</si>
  <si>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</si>
  <si>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</si>
  <si>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</si>
  <si>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</si>
  <si>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</si>
  <si>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</si>
  <si>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</si>
  <si>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</si>
  <si>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</si>
  <si>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</si>
  <si>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</si>
  <si>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</si>
  <si>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</si>
  <si>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</si>
  <si>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</si>
  <si>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</si>
  <si>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</si>
  <si>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</si>
  <si>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</si>
  <si>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</si>
  <si>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</si>
  <si>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</si>
  <si>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</si>
  <si>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</si>
  <si>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</si>
  <si>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</si>
  <si>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</si>
  <si>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</si>
  <si>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</si>
  <si>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</si>
  <si>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</si>
  <si>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</si>
  <si>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</si>
  <si>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</si>
  <si>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</si>
  <si>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</si>
  <si>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</si>
  <si>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</si>
  <si>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</si>
  <si>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</si>
  <si>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</si>
  <si>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</si>
  <si>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</si>
  <si>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</si>
  <si>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</si>
  <si>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</si>
  <si>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</si>
  <si>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</si>
  <si>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</si>
  <si>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</si>
  <si>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</si>
  <si>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</si>
  <si>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</si>
  <si>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</si>
  <si>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</si>
  <si>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</si>
  <si>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</si>
  <si>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</si>
  <si>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</si>
  <si>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</si>
  <si>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</si>
  <si>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</si>
  <si>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</si>
  <si>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</si>
  <si>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</si>
  <si>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</si>
  <si>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</si>
  <si>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</si>
  <si>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</si>
  <si>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</si>
  <si>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</si>
  <si>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</si>
  <si>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</si>
  <si>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</si>
  <si>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</si>
  <si>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</si>
  <si>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</si>
  <si>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</si>
  <si>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</si>
  <si>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</si>
  <si>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</si>
  <si>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</si>
  <si>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</si>
  <si>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</si>
  <si>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</si>
  <si>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</si>
  <si>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</si>
  <si>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</si>
  <si>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</si>
  <si>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</si>
  <si>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</si>
  <si>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</si>
  <si>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</si>
  <si>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</si>
  <si>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</si>
  <si>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</si>
  <si>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</si>
  <si>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</si>
  <si>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</si>
  <si>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</si>
  <si>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</si>
  <si>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</si>
  <si>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</si>
  <si>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</si>
  <si>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</si>
  <si>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</si>
  <si>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</si>
  <si>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</si>
  <si>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</si>
  <si>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</si>
  <si>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</si>
  <si>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</si>
  <si>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</si>
  <si>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</si>
  <si>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</si>
  <si>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</si>
  <si>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</si>
  <si>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</si>
  <si>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</si>
  <si>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</si>
  <si>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</si>
  <si>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</si>
  <si>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</si>
  <si>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</si>
  <si>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</si>
  <si>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</si>
  <si>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</si>
  <si>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</si>
  <si>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</si>
  <si>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</si>
  <si>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</si>
  <si>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</si>
  <si>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</si>
  <si>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</si>
  <si>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</si>
  <si>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</si>
  <si>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</si>
  <si>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</si>
  <si>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</si>
  <si>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</si>
  <si>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</si>
  <si>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</si>
  <si>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</si>
  <si>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</si>
  <si>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</si>
  <si>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</si>
  <si>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</si>
  <si>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</si>
  <si>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</si>
  <si>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</si>
  <si>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</si>
  <si>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</si>
  <si>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</si>
  <si>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</si>
  <si>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</si>
  <si>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</si>
  <si>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</si>
  <si>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</si>
  <si>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</si>
  <si>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</si>
  <si>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</si>
  <si>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</si>
  <si>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</si>
  <si>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</si>
  <si>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</si>
  <si>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</si>
  <si>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</si>
  <si>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</si>
  <si>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</si>
  <si>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</si>
  <si>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</si>
  <si>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</si>
  <si>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</si>
  <si>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</si>
  <si>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</si>
  <si>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</si>
  <si>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</si>
  <si>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</si>
  <si>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</si>
  <si>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</si>
  <si>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</si>
  <si>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</si>
  <si>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</si>
  <si>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</si>
  <si>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</si>
  <si>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</si>
  <si>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</si>
  <si>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</si>
  <si>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</si>
  <si>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</si>
  <si>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</si>
  <si>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</si>
  <si>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</si>
  <si>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</si>
  <si>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</si>
  <si>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</si>
  <si>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</si>
  <si>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</si>
  <si>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</si>
  <si>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</si>
  <si>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</si>
  <si>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</si>
  <si>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</si>
  <si>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</si>
  <si>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</si>
  <si>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</si>
  <si>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</si>
  <si>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</si>
  <si>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</si>
  <si>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</si>
  <si>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</si>
  <si>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</si>
  <si>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</si>
  <si>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</si>
  <si>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</si>
  <si>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</si>
  <si>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</si>
  <si>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</si>
  <si>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</si>
  <si>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</si>
  <si>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</si>
  <si>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</si>
  <si>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</si>
  <si>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</si>
  <si>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</si>
  <si>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</si>
  <si>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</si>
  <si>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</si>
  <si>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</si>
  <si>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</si>
  <si>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</si>
  <si>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</si>
  <si>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</si>
  <si>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</si>
  <si>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</si>
  <si>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</si>
  <si>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</si>
  <si>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</si>
  <si>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</si>
  <si>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</si>
  <si>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</si>
  <si>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</si>
  <si>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</si>
  <si>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</si>
  <si>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</si>
  <si>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</si>
  <si>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</si>
  <si>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</si>
  <si>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</si>
  <si>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</si>
  <si>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</si>
  <si>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</si>
  <si>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</si>
  <si>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</si>
  <si>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</si>
  <si>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</si>
  <si>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</si>
  <si>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</si>
  <si>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</si>
  <si>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</si>
  <si>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</si>
  <si>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</si>
  <si>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</si>
  <si>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</si>
  <si>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</si>
  <si>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</si>
  <si>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</si>
  <si>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</si>
  <si>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</si>
  <si>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</si>
  <si>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</si>
  <si>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</si>
  <si>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</si>
  <si>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</si>
  <si>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</si>
  <si>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</si>
  <si>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</si>
  <si>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</si>
  <si>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</si>
  <si>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</si>
  <si>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</si>
  <si>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</si>
  <si>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</si>
  <si>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</si>
  <si>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</si>
  <si>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</si>
  <si>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</si>
  <si>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</si>
  <si>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</si>
  <si>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</si>
  <si>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</si>
  <si>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</si>
  <si>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</si>
  <si>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</si>
  <si>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</si>
  <si>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</si>
  <si>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</si>
  <si>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</si>
  <si>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</si>
  <si>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</si>
  <si>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</si>
  <si>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</si>
  <si>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</si>
  <si>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</si>
  <si>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</si>
  <si>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</si>
  <si>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</si>
  <si>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</si>
  <si>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</si>
  <si>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</si>
  <si>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</si>
  <si>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</si>
  <si>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</si>
  <si>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</si>
  <si>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</si>
  <si>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</si>
  <si>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</si>
  <si>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</si>
  <si>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</si>
  <si>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</si>
  <si>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</si>
  <si>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</si>
  <si>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</si>
  <si>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</si>
  <si>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</si>
  <si>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</si>
  <si>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</si>
  <si>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</si>
  <si>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</si>
  <si>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</si>
  <si>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</si>
  <si>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</si>
  <si>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</si>
  <si>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</si>
  <si>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</si>
  <si>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</si>
  <si>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</si>
  <si>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</si>
  <si>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</si>
  <si>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</si>
  <si>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</si>
  <si>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</si>
  <si>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</si>
  <si>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</si>
  <si>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</si>
  <si>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</si>
  <si>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</si>
  <si>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</si>
  <si>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</si>
  <si>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</si>
  <si>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</si>
  <si>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</si>
  <si>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</si>
  <si>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</si>
  <si>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</si>
  <si>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</si>
  <si>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</si>
  <si>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</si>
  <si>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</si>
  <si>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</si>
  <si>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</si>
  <si>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</si>
  <si>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</si>
  <si>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</si>
  <si>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</si>
  <si>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</si>
  <si>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</si>
  <si>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</si>
  <si>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</si>
  <si>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</si>
  <si>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</si>
  <si>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</si>
  <si>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</si>
  <si>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</si>
  <si>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</si>
  <si>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</si>
  <si>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</si>
  <si>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</si>
  <si>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</si>
  <si>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</si>
  <si>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</si>
  <si>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</si>
  <si>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</si>
  <si>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</si>
  <si>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</si>
  <si>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</si>
  <si>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</si>
  <si>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</si>
  <si>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</si>
  <si>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</si>
  <si>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</si>
  <si>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</si>
  <si>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</si>
  <si>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</si>
  <si>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</si>
  <si>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</si>
  <si>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</si>
  <si>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</si>
  <si>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</si>
  <si>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</si>
  <si>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</si>
  <si>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</si>
  <si>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</si>
  <si>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</si>
  <si>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</si>
  <si>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</si>
  <si>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</si>
  <si>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</si>
  <si>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</si>
  <si>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</si>
  <si>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</si>
  <si>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</si>
  <si>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</si>
  <si>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</si>
  <si>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</si>
  <si>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</si>
  <si>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</si>
  <si>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</si>
  <si>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</si>
  <si>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</si>
  <si>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</si>
  <si>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</si>
  <si>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</si>
  <si>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</si>
  <si>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</si>
  <si>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</si>
  <si>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</si>
  <si>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</si>
  <si>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</si>
  <si>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</si>
  <si>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</si>
  <si>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</si>
  <si>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</si>
  <si>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</si>
  <si>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</si>
  <si>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</si>
  <si>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</si>
  <si>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</si>
  <si>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</si>
  <si>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</si>
  <si>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</si>
  <si>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</si>
  <si>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</si>
  <si>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</si>
  <si>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</si>
  <si>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</si>
  <si>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</si>
  <si>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</si>
  <si>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</si>
  <si>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</si>
  <si>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</si>
  <si>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</si>
  <si>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</si>
  <si>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</si>
  <si>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</si>
  <si>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</si>
  <si>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</si>
  <si>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</si>
  <si>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</si>
  <si>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</si>
  <si>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</si>
  <si>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</si>
  <si>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</si>
  <si>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</si>
  <si>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</si>
  <si>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</si>
  <si>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</si>
  <si>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</si>
  <si>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</si>
  <si>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</si>
  <si>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</si>
  <si>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</si>
  <si>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</si>
  <si>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</si>
  <si>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</si>
  <si>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</si>
  <si>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</si>
  <si>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</si>
  <si>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</si>
  <si>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</si>
  <si>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</si>
  <si>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</si>
  <si>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</si>
  <si>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</si>
  <si>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</si>
  <si>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</si>
  <si>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</si>
  <si>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</si>
  <si>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</si>
  <si>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</si>
  <si>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</si>
  <si>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</si>
  <si>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</si>
  <si>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</si>
  <si>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</si>
  <si>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</si>
  <si>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</si>
  <si>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</si>
  <si>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</si>
  <si>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</si>
  <si>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</si>
  <si>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</si>
  <si>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</si>
  <si>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</si>
  <si>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</si>
  <si>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</si>
  <si>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</si>
  <si>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</si>
  <si>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</si>
  <si>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</si>
  <si>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</si>
  <si>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</si>
  <si>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</si>
  <si>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</si>
  <si>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</si>
  <si>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</si>
  <si>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</si>
  <si>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</si>
  <si>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</si>
  <si>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</si>
  <si>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</si>
  <si>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</si>
  <si>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</si>
  <si>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</si>
  <si>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</si>
  <si>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</si>
  <si>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</si>
  <si>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</si>
  <si>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</si>
  <si>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</si>
  <si>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</si>
  <si>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</si>
  <si>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</si>
  <si>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</si>
  <si>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</si>
  <si>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</si>
  <si>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</si>
  <si>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</si>
  <si>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</si>
  <si>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</si>
  <si>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</si>
  <si>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</si>
  <si>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</si>
  <si>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</si>
  <si>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</si>
  <si>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</si>
  <si>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</si>
  <si>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</si>
  <si>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</si>
  <si>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</si>
  <si>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</si>
  <si>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</si>
  <si>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</si>
  <si>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</si>
  <si>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</si>
  <si>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</si>
  <si>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</si>
  <si>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</si>
  <si>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</si>
  <si>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</si>
  <si>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</si>
  <si>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</si>
  <si>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</si>
  <si>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</si>
  <si>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</si>
  <si>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</si>
  <si>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</si>
  <si>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</si>
  <si>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</si>
  <si>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</si>
  <si>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</si>
  <si>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</si>
  <si>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</si>
  <si>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</si>
  <si>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</si>
  <si>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</si>
  <si>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</si>
  <si>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</si>
  <si>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</si>
  <si>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</si>
  <si>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</si>
  <si>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</si>
  <si>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</si>
  <si>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</si>
  <si>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</si>
  <si>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</si>
  <si>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</si>
  <si>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</si>
  <si>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</si>
  <si>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</si>
  <si>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</si>
  <si>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</si>
  <si>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</si>
  <si>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</si>
  <si>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</si>
  <si>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</si>
  <si>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</si>
  <si>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</si>
  <si>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</si>
  <si>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</si>
  <si>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</si>
  <si>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</si>
  <si>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</si>
  <si>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</si>
  <si>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</si>
  <si>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</si>
  <si>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</si>
  <si>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</si>
  <si>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</si>
  <si>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</si>
  <si>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</si>
  <si>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</si>
  <si>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</si>
  <si>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</si>
  <si>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</si>
  <si>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</si>
  <si>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</si>
  <si>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</si>
  <si>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</si>
  <si>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</si>
  <si>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</si>
  <si>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</si>
  <si>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</si>
  <si>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</si>
  <si>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</si>
  <si>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</si>
  <si>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</si>
  <si>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</si>
  <si>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</si>
  <si>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</si>
  <si>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</si>
  <si>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</si>
  <si>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</si>
  <si>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</si>
  <si>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</si>
  <si>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</si>
  <si>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</si>
  <si>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</si>
  <si>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</si>
  <si>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</si>
  <si>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</si>
  <si>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</si>
  <si>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</si>
  <si>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</si>
  <si>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</si>
  <si>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</si>
  <si>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</si>
  <si>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</si>
  <si>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</si>
  <si>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</si>
  <si>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</si>
  <si>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</si>
  <si>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</si>
  <si>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</si>
  <si>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</si>
  <si>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</si>
  <si>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</si>
  <si>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</si>
  <si>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</si>
  <si>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</si>
  <si>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</si>
  <si>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</si>
  <si>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</si>
  <si>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</si>
  <si>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</si>
  <si>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</si>
  <si>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</si>
  <si>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</si>
  <si>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</si>
  <si>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</si>
  <si>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</si>
  <si>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</si>
  <si>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</si>
  <si>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</si>
  <si>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</si>
  <si>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</si>
  <si>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</si>
  <si>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</si>
  <si>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</si>
  <si>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</si>
  <si>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</si>
  <si>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</si>
  <si>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</si>
  <si>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</si>
  <si>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</si>
  <si>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</si>
  <si>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</si>
  <si>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</si>
  <si>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</si>
  <si>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</si>
  <si>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</si>
  <si>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</si>
  <si>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</si>
  <si>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</si>
  <si>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</si>
  <si>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</si>
  <si>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</si>
  <si>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</si>
  <si>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</si>
  <si>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</si>
  <si>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</si>
  <si>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</si>
  <si>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</si>
  <si>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</si>
  <si>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</si>
  <si>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</si>
  <si>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</si>
  <si>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</si>
  <si>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</si>
  <si>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</si>
  <si>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</si>
  <si>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</si>
  <si>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</si>
  <si>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</si>
  <si>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</si>
  <si>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</si>
  <si>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</si>
  <si>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</si>
  <si>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</si>
  <si>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</si>
  <si>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</si>
  <si>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</si>
  <si>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</si>
  <si>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</si>
  <si>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</si>
  <si>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</si>
  <si>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</si>
  <si>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</si>
  <si>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</si>
  <si>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</si>
  <si>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</si>
  <si>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</si>
  <si>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</si>
  <si>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</si>
  <si>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</si>
  <si>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</si>
  <si>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</si>
  <si>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</si>
  <si>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</si>
  <si>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</si>
  <si>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</si>
  <si>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</si>
  <si>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</si>
  <si>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</si>
  <si>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</si>
  <si>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</si>
  <si>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</si>
  <si>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</si>
  <si>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</si>
  <si>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</si>
  <si>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</si>
  <si>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</si>
  <si>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</si>
  <si>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</si>
  <si>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</si>
  <si>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</si>
  <si>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</si>
  <si>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</si>
  <si>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</si>
  <si>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</si>
  <si>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</si>
  <si>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</si>
  <si>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</si>
  <si>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</si>
  <si>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</si>
  <si>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</si>
  <si>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</si>
  <si>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</si>
  <si>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</si>
  <si>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</si>
  <si>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</si>
  <si>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</si>
  <si>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</si>
  <si>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</si>
  <si>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</si>
  <si>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</si>
  <si>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</si>
  <si>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</si>
  <si>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</si>
  <si>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</si>
  <si>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</si>
  <si>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</si>
  <si>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</si>
  <si>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</si>
  <si>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</si>
  <si>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</si>
  <si>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</si>
  <si>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</si>
  <si>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</si>
  <si>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</si>
  <si>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</si>
  <si>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</si>
  <si>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</si>
  <si>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</si>
  <si>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</si>
  <si>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</si>
  <si>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</si>
  <si>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</si>
  <si>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</si>
  <si>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</si>
  <si>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</si>
  <si>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</si>
  <si>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</si>
  <si>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</si>
  <si>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</si>
  <si>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</si>
  <si>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</si>
  <si>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</si>
  <si>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</si>
  <si>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</si>
  <si>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</si>
  <si>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</si>
  <si>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</si>
  <si>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</si>
  <si>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</si>
  <si>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</si>
  <si>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</si>
  <si>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</si>
  <si>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</si>
  <si>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</si>
  <si>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</si>
  <si>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</si>
  <si>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</si>
  <si>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</si>
  <si>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</si>
  <si>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</si>
  <si>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</si>
  <si>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</si>
  <si>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</si>
  <si>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</si>
  <si>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</si>
  <si>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</si>
  <si>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</si>
  <si>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</si>
  <si>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</si>
  <si>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</si>
  <si>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</si>
  <si>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</si>
  <si>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</si>
  <si>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</si>
  <si>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</si>
  <si>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</si>
  <si>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</si>
  <si>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</si>
  <si>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</si>
  <si>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</si>
  <si>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</si>
  <si>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</si>
  <si>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</si>
  <si>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</si>
  <si>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</si>
  <si>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</si>
  <si>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</si>
  <si>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</si>
  <si>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</si>
  <si>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</si>
  <si>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</si>
  <si>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</si>
  <si>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</si>
  <si>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</si>
  <si>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</si>
  <si>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</si>
  <si>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</si>
  <si>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</si>
  <si>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</si>
  <si>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</si>
  <si>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</si>
  <si>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</si>
  <si>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</si>
  <si>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</si>
  <si>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</si>
  <si>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</si>
  <si>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</si>
  <si>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</si>
  <si>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</si>
  <si>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</si>
  <si>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</si>
  <si>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</si>
  <si>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</si>
  <si>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</si>
  <si>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</si>
  <si>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</si>
  <si>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</si>
  <si>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</si>
  <si>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</si>
  <si>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</si>
  <si>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</si>
  <si>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</si>
  <si>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</si>
  <si>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</si>
  <si>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</si>
  <si>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</si>
  <si>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</si>
  <si>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</si>
  <si>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</si>
  <si>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</si>
  <si>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</si>
  <si>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</si>
  <si>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</si>
  <si>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</si>
  <si>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</si>
  <si>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</si>
  <si>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</si>
  <si>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</si>
  <si>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</si>
  <si>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</si>
  <si>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</si>
  <si>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</si>
  <si>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</si>
  <si>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</si>
  <si>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</si>
  <si>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</si>
  <si>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</si>
  <si>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</si>
  <si>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</si>
  <si>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</si>
  <si>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</si>
  <si>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</si>
  <si>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</si>
  <si>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</si>
  <si>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</si>
  <si>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</si>
  <si>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</si>
  <si>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</si>
  <si>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</si>
  <si>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</si>
  <si>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</si>
  <si>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</si>
  <si>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</si>
  <si>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</si>
  <si>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</si>
  <si>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</si>
  <si>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</si>
  <si>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</si>
  <si>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</si>
  <si>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</si>
  <si>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</si>
  <si>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</si>
  <si>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</si>
  <si>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</si>
  <si>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</si>
  <si>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</si>
  <si>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</si>
  <si>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</si>
  <si>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</si>
  <si>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</si>
  <si>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</si>
  <si>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</si>
  <si>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</si>
  <si>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</si>
  <si>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</si>
  <si>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</si>
  <si>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</si>
  <si>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</si>
  <si>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</si>
  <si>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</si>
  <si>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</si>
  <si>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</si>
  <si>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</si>
  <si>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</si>
  <si>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</si>
  <si>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</si>
  <si>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</si>
  <si>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</si>
  <si>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</si>
  <si>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</si>
  <si>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</si>
  <si>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</si>
  <si>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</si>
  <si>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</si>
  <si>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</si>
  <si>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</si>
  <si>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</si>
  <si>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</si>
  <si>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</si>
  <si>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</si>
  <si>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</si>
  <si>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</si>
  <si>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</si>
  <si>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</si>
  <si>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</si>
  <si>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</si>
  <si>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</si>
  <si>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</si>
  <si>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</si>
  <si>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</si>
  <si>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</si>
  <si>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</si>
  <si>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</si>
  <si>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</si>
  <si>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</si>
  <si>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</si>
  <si>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</si>
  <si>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</si>
  <si>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</si>
  <si>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</si>
  <si>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</si>
  <si>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</si>
  <si>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</si>
  <si>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</si>
  <si>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</si>
  <si>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</si>
  <si>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</si>
  <si>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</si>
  <si>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</si>
  <si>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</si>
  <si>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</si>
  <si>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</si>
  <si>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</si>
  <si>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</si>
  <si>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</si>
  <si>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</si>
  <si>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</si>
  <si>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</si>
  <si>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</si>
  <si>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</si>
  <si>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</si>
  <si>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</si>
  <si>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</si>
  <si>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</si>
  <si>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</si>
  <si>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</si>
  <si>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</si>
  <si>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</si>
  <si>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</si>
  <si>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</si>
  <si>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</si>
  <si>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</si>
  <si>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</si>
  <si>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</si>
  <si>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</si>
  <si>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</si>
  <si>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</si>
  <si>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</si>
  <si>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</si>
  <si>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</si>
  <si>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</si>
  <si>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</si>
  <si>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</si>
  <si>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</si>
  <si>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</si>
  <si>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</si>
  <si>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</si>
  <si>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</si>
  <si>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</si>
  <si>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</si>
  <si>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</si>
  <si>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</si>
  <si>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</si>
  <si>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</si>
  <si>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</si>
  <si>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</si>
  <si>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</si>
  <si>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</si>
  <si>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</si>
  <si>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</si>
  <si>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</si>
  <si>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</si>
  <si>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</si>
  <si>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</si>
  <si>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</si>
  <si>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</si>
  <si>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</si>
  <si>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</si>
  <si>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</si>
  <si>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</si>
  <si>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</si>
  <si>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</si>
  <si>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</si>
  <si>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</si>
  <si>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</si>
  <si>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</si>
  <si>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</si>
  <si>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</si>
  <si>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</si>
  <si>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</si>
  <si>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</si>
  <si>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</si>
  <si>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</si>
  <si>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</si>
  <si>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</si>
  <si>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</si>
  <si>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</si>
  <si>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</si>
  <si>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</si>
  <si>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</si>
  <si>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</si>
  <si>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</si>
  <si>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</si>
  <si>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</si>
  <si>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</si>
  <si>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</si>
  <si>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</si>
  <si>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</si>
  <si>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</si>
  <si>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</si>
  <si>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</si>
  <si>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</si>
  <si>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</si>
  <si>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</si>
  <si>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</si>
  <si>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</si>
  <si>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</si>
  <si>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</si>
  <si>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</si>
  <si>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</si>
  <si>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</si>
  <si>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</si>
  <si>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</si>
  <si>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</si>
  <si>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</si>
  <si>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</si>
  <si>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</si>
  <si>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</si>
  <si>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</si>
  <si>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</si>
  <si>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</si>
  <si>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</si>
  <si>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</si>
  <si>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</si>
  <si>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</si>
  <si>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</si>
  <si>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</si>
  <si>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</si>
  <si>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</si>
  <si>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</si>
  <si>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</si>
  <si>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</si>
  <si>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</si>
  <si>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</si>
  <si>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</si>
  <si>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</si>
  <si>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</si>
  <si>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</si>
  <si>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</si>
  <si>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</si>
  <si>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</si>
  <si>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</si>
  <si>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</si>
  <si>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</si>
  <si>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</si>
  <si>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</si>
  <si>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</si>
  <si>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</si>
  <si>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</si>
  <si>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</si>
  <si>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</si>
  <si>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</si>
  <si>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</si>
  <si>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</si>
  <si>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</si>
  <si>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</si>
  <si>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</si>
  <si>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</si>
  <si>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</si>
  <si>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</si>
  <si>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</si>
  <si>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</si>
  <si>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</si>
  <si>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</si>
  <si>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</si>
  <si>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</si>
  <si>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</si>
  <si>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</si>
  <si>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</si>
  <si>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</si>
  <si>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</si>
  <si>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</si>
  <si>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</si>
  <si>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</si>
  <si>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</si>
  <si>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</si>
  <si>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</si>
  <si>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</si>
  <si>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</si>
  <si>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</si>
  <si>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</si>
  <si>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</si>
  <si>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</si>
  <si>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</si>
  <si>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</si>
  <si>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</si>
  <si>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</si>
  <si>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</si>
  <si>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</si>
  <si>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</si>
  <si>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</si>
  <si>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</si>
  <si>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</si>
  <si>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</si>
  <si>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</si>
  <si>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</si>
  <si>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</si>
  <si>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</si>
  <si>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</si>
  <si>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</si>
  <si>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</si>
  <si>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</si>
  <si>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</si>
  <si>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</si>
  <si>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</si>
  <si>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</si>
  <si>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</si>
  <si>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</si>
  <si>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</si>
  <si>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</si>
  <si>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</si>
  <si>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</si>
  <si>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</si>
  <si>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</si>
  <si>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</si>
  <si>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</si>
  <si>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</si>
  <si>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</si>
  <si>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</si>
  <si>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</si>
  <si>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</si>
  <si>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</si>
  <si>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</si>
  <si>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</si>
  <si>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</si>
  <si>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</si>
  <si>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</si>
  <si>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</si>
  <si>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</si>
  <si>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</si>
  <si>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</si>
  <si>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</si>
  <si>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</si>
  <si>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</si>
  <si>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</si>
  <si>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</si>
  <si>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</si>
  <si>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</si>
  <si>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</si>
  <si>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</si>
  <si>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</si>
  <si>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</si>
  <si>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</si>
  <si>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</si>
  <si>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</si>
  <si>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</si>
  <si>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</si>
  <si>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</si>
  <si>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</si>
  <si>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</si>
  <si>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</si>
  <si>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</si>
  <si>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</si>
  <si>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</si>
  <si>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</si>
  <si>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</si>
  <si>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</si>
  <si>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</si>
  <si>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</si>
  <si>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</si>
  <si>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</si>
  <si>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</si>
  <si>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</si>
  <si>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</si>
  <si>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</si>
  <si>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</si>
  <si>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</si>
  <si>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</si>
  <si>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</si>
  <si>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</si>
  <si>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</si>
  <si>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</si>
  <si>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</si>
  <si>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</si>
  <si>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</si>
  <si>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</si>
  <si>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</si>
  <si>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</si>
  <si>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</si>
  <si>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</si>
  <si>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</si>
  <si>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</si>
  <si>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</si>
  <si>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</si>
  <si>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</si>
  <si>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</si>
  <si>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</si>
  <si>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</si>
  <si>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</si>
  <si>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</si>
  <si>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</si>
  <si>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</si>
  <si>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</si>
  <si>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</si>
  <si>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</si>
  <si>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</si>
  <si>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</si>
  <si>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</si>
  <si>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</si>
  <si>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</si>
  <si>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</si>
  <si>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</si>
  <si>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</si>
  <si>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</si>
  <si>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</si>
  <si>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</si>
  <si>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</si>
  <si>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</si>
  <si>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</si>
  <si>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</si>
  <si>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</si>
  <si>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</si>
  <si>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</si>
  <si>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</si>
  <si>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</si>
  <si>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</si>
  <si>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</si>
  <si>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</si>
  <si>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</si>
  <si>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</si>
  <si>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</si>
  <si>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</si>
  <si>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</si>
  <si>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</si>
  <si>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</si>
  <si>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</si>
  <si>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</si>
  <si>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</si>
  <si>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</si>
  <si>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</si>
  <si>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</si>
  <si>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</si>
  <si>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</si>
  <si>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</si>
  <si>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</si>
  <si>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</si>
  <si>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</si>
  <si>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</si>
  <si>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</si>
  <si>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</si>
  <si>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</si>
  <si>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</si>
  <si>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</si>
  <si>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</si>
  <si>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</si>
  <si>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</si>
  <si>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</si>
  <si>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</si>
  <si>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</si>
  <si>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</si>
  <si>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</si>
  <si>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</si>
  <si>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</si>
  <si>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</si>
  <si>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</si>
  <si>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</si>
  <si>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</si>
  <si>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</si>
  <si>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</si>
  <si>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</si>
  <si>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</si>
  <si>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</si>
  <si>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</si>
  <si>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</si>
  <si>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</si>
  <si>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</si>
  <si>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</si>
  <si>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</si>
  <si>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</si>
  <si>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</si>
  <si>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</si>
  <si>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</si>
  <si>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</si>
  <si>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</si>
  <si>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</si>
  <si>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</si>
  <si>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</si>
  <si>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</si>
  <si>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</si>
  <si>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</si>
  <si>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</si>
  <si>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</si>
  <si>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</si>
  <si>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</si>
  <si>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</si>
  <si>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</si>
  <si>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</si>
  <si>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</si>
  <si>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</si>
  <si>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</si>
  <si>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</si>
  <si>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</si>
  <si>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</si>
  <si>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</si>
  <si>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</si>
  <si>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</si>
  <si>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</si>
  <si>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</si>
  <si>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</si>
  <si>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</si>
  <si>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</si>
  <si>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</si>
  <si>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</si>
  <si>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</si>
  <si>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</si>
  <si>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</si>
  <si>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</si>
  <si>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</si>
  <si>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</si>
  <si>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</si>
  <si>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</si>
  <si>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</si>
  <si>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</si>
  <si>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</si>
  <si>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</si>
  <si>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</si>
  <si>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</si>
  <si>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</si>
  <si>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</si>
  <si>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</si>
  <si>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</si>
  <si>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</si>
  <si>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</si>
  <si>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</si>
  <si>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</si>
  <si>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</si>
  <si>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</si>
  <si>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</si>
  <si>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</si>
  <si>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</si>
  <si>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</si>
  <si>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</si>
  <si>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</si>
  <si>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</si>
  <si>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</si>
  <si>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</si>
  <si>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</si>
  <si>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</si>
  <si>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</si>
  <si>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</si>
  <si>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</si>
  <si>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</si>
  <si>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</si>
  <si>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</si>
  <si>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</si>
  <si>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</si>
  <si>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</si>
  <si>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</si>
  <si>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</si>
  <si>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</si>
  <si>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</si>
  <si>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</si>
  <si>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</si>
  <si>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</si>
  <si>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</si>
  <si>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</si>
  <si>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</si>
  <si>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</si>
  <si>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</si>
  <si>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</si>
  <si>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</si>
  <si>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</si>
  <si>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</si>
  <si>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</si>
  <si>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</si>
  <si>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</si>
  <si>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</si>
  <si>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</si>
  <si>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</si>
  <si>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</si>
  <si>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</si>
  <si>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</si>
  <si>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</si>
  <si>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</si>
  <si>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</si>
  <si>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</si>
  <si>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</si>
  <si>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</si>
  <si>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</si>
  <si>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</si>
  <si>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</si>
  <si>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</si>
  <si>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</si>
  <si>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</si>
  <si>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</si>
  <si>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</si>
  <si>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</si>
  <si>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</si>
  <si>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</si>
  <si>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</si>
  <si>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</si>
  <si>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</si>
  <si>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</si>
  <si>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</si>
  <si>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</si>
  <si>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</si>
  <si>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</si>
  <si>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</si>
  <si>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</si>
  <si>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</si>
  <si>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</si>
  <si>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</si>
  <si>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</si>
  <si>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</si>
  <si>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</si>
  <si>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</si>
  <si>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</si>
  <si>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</si>
  <si>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</si>
  <si>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</si>
  <si>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</si>
  <si>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</si>
  <si>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</si>
  <si>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</si>
  <si>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</si>
  <si>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</si>
  <si>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</si>
  <si>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</si>
  <si>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</si>
  <si>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</si>
  <si>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</si>
  <si>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</si>
  <si>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</si>
  <si>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</si>
  <si>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</si>
  <si>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</si>
  <si>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</si>
  <si>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</si>
  <si>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</si>
  <si>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</si>
  <si>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</si>
  <si>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</si>
  <si>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</si>
  <si>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</si>
  <si>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</si>
  <si>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</si>
  <si>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</si>
  <si>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</si>
  <si>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</si>
  <si>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</si>
  <si>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</si>
  <si>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</si>
  <si>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</si>
  <si>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</si>
  <si>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</si>
  <si>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</si>
  <si>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</si>
  <si>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</si>
  <si>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</si>
  <si>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</si>
  <si>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</si>
  <si>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</si>
  <si>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</si>
  <si>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</si>
  <si>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</si>
  <si>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</si>
  <si>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</si>
  <si>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</si>
  <si>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</si>
  <si>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</si>
  <si>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</si>
  <si>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</si>
  <si>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</si>
  <si>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</si>
  <si>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</si>
  <si>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</si>
  <si>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</si>
  <si>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</si>
  <si>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</si>
  <si>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</si>
  <si>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</si>
  <si>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</si>
  <si>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</si>
  <si>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</si>
  <si>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</si>
  <si>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</si>
  <si>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</si>
  <si>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</si>
  <si>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</si>
  <si>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</si>
  <si>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</si>
  <si>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</si>
  <si>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</si>
  <si>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</si>
  <si>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</si>
  <si>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</si>
  <si>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</si>
  <si>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</si>
  <si>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</si>
  <si>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</si>
  <si>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</si>
  <si>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</si>
  <si>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</si>
  <si>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</si>
  <si>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</si>
  <si>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</si>
  <si>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</si>
  <si>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</si>
  <si>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</si>
  <si>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</si>
  <si>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</si>
  <si>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</si>
  <si>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</si>
  <si>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</si>
  <si>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</si>
  <si>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</si>
  <si>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</si>
  <si>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</si>
  <si>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</si>
  <si>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</si>
  <si>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</si>
  <si>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</si>
  <si>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</si>
  <si>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</si>
  <si>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</si>
  <si>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</si>
  <si>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</si>
  <si>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</si>
  <si>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</si>
  <si>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</si>
  <si>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</si>
  <si>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</si>
  <si>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</si>
  <si>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</si>
  <si>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</si>
  <si>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</si>
  <si>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</si>
  <si>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</si>
  <si>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</si>
  <si>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</si>
  <si>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</si>
  <si>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</si>
  <si>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</si>
  <si>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</si>
  <si>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</si>
  <si>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</si>
  <si>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</si>
  <si>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</si>
  <si>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</si>
  <si>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</si>
  <si>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</si>
  <si>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</si>
  <si>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</si>
  <si>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</si>
  <si>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</si>
  <si>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</si>
  <si>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</si>
  <si>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</si>
  <si>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</si>
  <si>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</si>
  <si>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</si>
  <si>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</si>
  <si>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</si>
  <si>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</si>
  <si>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</si>
  <si>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</si>
  <si>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</si>
  <si>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</si>
  <si>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</si>
  <si>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</si>
  <si>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</si>
  <si>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</si>
  <si>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</si>
  <si>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</si>
  <si>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</si>
  <si>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</si>
  <si>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</si>
  <si>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</si>
  <si>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</si>
  <si>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</si>
  <si>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</si>
  <si>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</si>
  <si>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</si>
  <si>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</si>
  <si>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</si>
  <si>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</si>
  <si>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</si>
  <si>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</si>
  <si>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</si>
  <si>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</si>
  <si>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</si>
  <si>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</si>
  <si>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</si>
  <si>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</si>
  <si>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</si>
  <si>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</si>
  <si>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</si>
  <si>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</si>
  <si>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</si>
  <si>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</si>
  <si>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</si>
  <si>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</si>
  <si>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</si>
  <si>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</si>
  <si>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</si>
  <si>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</si>
  <si>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</si>
  <si>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</si>
  <si>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</si>
  <si>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</si>
  <si>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</si>
  <si>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</si>
  <si>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</si>
  <si>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</si>
  <si>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</si>
  <si>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</si>
  <si>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</si>
  <si>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</si>
  <si>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</si>
  <si>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</si>
  <si>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</si>
  <si>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</si>
  <si>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</si>
  <si>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</si>
  <si>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</si>
  <si>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</si>
  <si>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</si>
  <si>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</si>
  <si>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</si>
  <si>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</si>
  <si>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</si>
  <si>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</si>
  <si>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</si>
  <si>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</si>
  <si>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</si>
  <si>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</si>
  <si>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</si>
  <si>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</si>
  <si>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</si>
  <si>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</si>
  <si>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</si>
  <si>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</si>
  <si>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</si>
  <si>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</si>
  <si>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</si>
  <si>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</si>
  <si>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</si>
  <si>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</si>
  <si>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</si>
  <si>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</si>
  <si>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</si>
  <si>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</si>
  <si>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</si>
  <si>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</si>
  <si>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</si>
  <si>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</si>
  <si>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</si>
  <si>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</si>
  <si>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</si>
  <si>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</si>
  <si>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</si>
  <si>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</si>
  <si>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</si>
  <si>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</si>
  <si>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</si>
  <si>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</si>
  <si>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</si>
  <si>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</si>
  <si>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</si>
  <si>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</si>
  <si>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</si>
  <si>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</si>
  <si>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</si>
  <si>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</si>
  <si>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</si>
  <si>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</si>
  <si>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</si>
  <si>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</si>
  <si>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</si>
  <si>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</si>
  <si>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</si>
  <si>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</si>
  <si>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</si>
  <si>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</si>
  <si>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</si>
  <si>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</si>
  <si>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</si>
  <si>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</si>
  <si>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</si>
  <si>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</si>
  <si>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</si>
  <si>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</si>
  <si>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</si>
  <si>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</si>
  <si>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</si>
  <si>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</si>
  <si>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</si>
  <si>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</si>
  <si>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</si>
  <si>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</si>
  <si>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</si>
  <si>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</si>
  <si>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</si>
  <si>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</si>
  <si>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</si>
  <si>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</si>
  <si>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</si>
  <si>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</si>
  <si>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</si>
  <si>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</si>
  <si>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</si>
  <si>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</si>
  <si>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</si>
  <si>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</si>
  <si>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</si>
  <si>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</si>
  <si>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</si>
  <si>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</si>
  <si>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</si>
  <si>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</si>
  <si>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</si>
  <si>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</si>
  <si>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</si>
  <si>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</si>
  <si>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</si>
  <si>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</si>
  <si>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</si>
  <si>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</si>
  <si>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</si>
  <si>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</si>
  <si>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</si>
  <si>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</si>
  <si>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</si>
  <si>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</si>
  <si>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</si>
  <si>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</si>
  <si>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</si>
  <si>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</si>
  <si>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</si>
  <si>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</si>
  <si>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</si>
  <si>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</si>
  <si>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</si>
  <si>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</si>
  <si>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</si>
  <si>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</si>
  <si>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</si>
  <si>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</si>
  <si>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</si>
  <si>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</si>
  <si>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</si>
  <si>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</si>
  <si>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</si>
  <si>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</si>
  <si>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</si>
  <si>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</si>
  <si>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</si>
  <si>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</si>
  <si>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</si>
  <si>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</si>
  <si>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</si>
  <si>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</si>
  <si>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</si>
  <si>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</si>
  <si>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</si>
  <si>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</si>
  <si>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</si>
  <si>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</si>
  <si>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</si>
  <si>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</si>
  <si>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</si>
  <si>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</si>
  <si>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</si>
  <si>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</si>
  <si>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</si>
  <si>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</si>
  <si>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</si>
  <si>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</si>
  <si>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</si>
  <si>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</si>
  <si>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</si>
  <si>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</si>
  <si>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</si>
  <si>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</si>
  <si>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</si>
  <si>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</si>
  <si>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</si>
  <si>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</si>
  <si>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</si>
  <si>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</si>
  <si>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</si>
  <si>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</si>
  <si>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</si>
  <si>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</si>
  <si>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</si>
  <si>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</si>
  <si>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</si>
  <si>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</si>
  <si>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</si>
  <si>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</si>
  <si>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</si>
  <si>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</si>
  <si>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</si>
  <si>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</si>
  <si>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</si>
  <si>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</si>
  <si>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</si>
  <si>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</si>
  <si>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</si>
  <si>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</si>
  <si>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</si>
  <si>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</si>
  <si>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</si>
  <si>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</si>
  <si>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</si>
  <si>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</si>
  <si>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</si>
  <si>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</si>
  <si>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</si>
  <si>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</si>
  <si>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</si>
  <si>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</si>
  <si>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</si>
  <si>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</si>
  <si>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</si>
  <si>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</si>
  <si>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</si>
  <si>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</si>
  <si>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</si>
  <si>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</si>
  <si>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</si>
  <si>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</si>
  <si>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</si>
  <si>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</si>
  <si>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</si>
  <si>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</si>
  <si>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</si>
  <si>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</si>
  <si>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</si>
  <si>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</si>
  <si>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</si>
  <si>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</si>
  <si>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</si>
  <si>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</si>
  <si>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</si>
  <si>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</si>
  <si>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</si>
  <si>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</si>
  <si>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</si>
  <si>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</si>
  <si>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</si>
  <si>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</si>
  <si>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</si>
  <si>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</si>
  <si>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</si>
  <si>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</si>
  <si>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</si>
  <si>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</si>
  <si>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</si>
  <si>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</si>
  <si>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</si>
  <si>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</si>
  <si>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</si>
  <si>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</si>
  <si>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</si>
  <si>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</si>
  <si>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</si>
  <si>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</si>
  <si>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</si>
  <si>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</si>
  <si>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</si>
  <si>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</si>
  <si>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</si>
  <si>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</si>
  <si>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</si>
  <si>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</si>
  <si>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</si>
  <si>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</si>
  <si>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</si>
  <si>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</si>
  <si>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</si>
  <si>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</si>
  <si>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</si>
  <si>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</si>
  <si>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</si>
  <si>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</si>
  <si>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</si>
  <si>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</si>
  <si>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</si>
  <si>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</si>
  <si>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</si>
  <si>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</si>
  <si>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</si>
  <si>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</si>
  <si>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</si>
  <si>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</si>
  <si>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</si>
  <si>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</si>
  <si>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</si>
  <si>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</si>
  <si>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</si>
  <si>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</si>
  <si>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</si>
  <si>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</si>
  <si>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</si>
  <si>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</si>
  <si>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</si>
  <si>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</si>
  <si>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</si>
  <si>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</si>
  <si>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</si>
  <si>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</si>
  <si>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</si>
  <si>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</si>
  <si>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</si>
  <si>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</si>
  <si>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</si>
  <si>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</si>
  <si>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</si>
  <si>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</si>
  <si>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</si>
  <si>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</si>
  <si>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</si>
  <si>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</si>
  <si>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</si>
  <si>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</si>
  <si>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</si>
  <si>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</si>
  <si>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</si>
  <si>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</si>
  <si>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</si>
  <si>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</si>
  <si>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</si>
  <si>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</si>
  <si>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</si>
  <si>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</si>
  <si>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</si>
  <si>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</si>
  <si>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</si>
  <si>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</si>
  <si>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</si>
  <si>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</si>
  <si>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</si>
  <si>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</si>
  <si>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</si>
  <si>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</si>
  <si>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</si>
  <si>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</si>
  <si>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</si>
  <si>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</si>
  <si>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</si>
  <si>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</si>
  <si>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</si>
  <si>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</si>
  <si>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</si>
  <si>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</si>
  <si>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</si>
  <si>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</si>
  <si>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</si>
  <si>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</si>
  <si>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</si>
  <si>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</si>
  <si>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</si>
  <si>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</si>
  <si>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</si>
  <si>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</si>
  <si>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</si>
  <si>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</si>
  <si>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</si>
  <si>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</si>
  <si>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</si>
  <si>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</si>
  <si>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</si>
  <si>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</si>
  <si>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</si>
  <si>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</si>
  <si>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</si>
  <si>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</si>
  <si>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</si>
  <si>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</si>
  <si>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</si>
  <si>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</si>
  <si>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</si>
  <si>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</si>
  <si>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</si>
  <si>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</si>
  <si>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</si>
  <si>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</si>
  <si>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</si>
  <si>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</si>
  <si>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</si>
  <si>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</si>
  <si>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</si>
  <si>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</si>
  <si>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</si>
  <si>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</si>
  <si>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</si>
  <si>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</si>
  <si>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</si>
  <si>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</si>
  <si>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</si>
  <si>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</si>
  <si>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</si>
  <si>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</si>
  <si>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</si>
  <si>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</si>
  <si>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</si>
  <si>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</si>
  <si>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</si>
  <si>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</si>
  <si>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</si>
  <si>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</si>
  <si>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</si>
  <si>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</si>
  <si>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</si>
  <si>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</si>
  <si>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</si>
  <si>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</si>
  <si>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</si>
  <si>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</si>
  <si>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</si>
  <si>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</si>
  <si>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</si>
  <si>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</si>
  <si>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</si>
  <si>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</si>
  <si>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</si>
  <si>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</si>
  <si>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</si>
  <si>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</si>
  <si>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</si>
  <si>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</si>
  <si>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</si>
  <si>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</si>
  <si>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</si>
  <si>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</si>
  <si>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</si>
  <si>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</si>
  <si>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</si>
  <si>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</si>
  <si>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</si>
  <si>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</si>
  <si>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</si>
  <si>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</si>
  <si>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</si>
  <si>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</si>
  <si>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</si>
  <si>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</si>
  <si>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</si>
  <si>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</si>
  <si>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</si>
  <si>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</si>
  <si>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</si>
  <si>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</si>
  <si>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</si>
  <si>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</si>
  <si>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</si>
  <si>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</si>
  <si>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</si>
  <si>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</si>
  <si>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</si>
  <si>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</si>
  <si>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</si>
  <si>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</si>
  <si>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</si>
  <si>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</si>
  <si>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</si>
  <si>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</si>
  <si>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</si>
  <si>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</si>
  <si>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</si>
  <si>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</si>
  <si>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</si>
  <si>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</si>
  <si>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</si>
  <si>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</si>
  <si>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</si>
  <si>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</si>
  <si>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</si>
  <si>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</si>
  <si>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</si>
  <si>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</si>
  <si>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</si>
  <si>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</si>
  <si>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</si>
  <si>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</si>
  <si>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</si>
  <si>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</si>
  <si>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</si>
  <si>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</si>
  <si>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</si>
  <si>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</si>
  <si>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</si>
  <si>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</si>
  <si>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</si>
  <si>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</si>
  <si>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</si>
  <si>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</si>
  <si>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</si>
  <si>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</si>
  <si>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</si>
  <si>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</si>
  <si>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</si>
  <si>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</si>
  <si>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</si>
  <si>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</si>
  <si>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</si>
  <si>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</si>
  <si>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</si>
  <si>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</si>
  <si>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</si>
  <si>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</si>
  <si>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</si>
  <si>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</si>
  <si>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</si>
  <si>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</si>
  <si>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</si>
  <si>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</si>
  <si>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</si>
  <si>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</si>
  <si>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</si>
  <si>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</si>
  <si>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</si>
  <si>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</si>
  <si>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</si>
  <si>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</si>
  <si>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</si>
  <si>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</si>
  <si>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</si>
  <si>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</si>
  <si>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</si>
  <si>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</si>
  <si>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</si>
  <si>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</si>
  <si>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</si>
  <si>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</si>
  <si>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</si>
  <si>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</si>
  <si>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</si>
  <si>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</si>
  <si>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</si>
  <si>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</si>
  <si>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</si>
  <si>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</si>
  <si>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</si>
  <si>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</si>
  <si>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</si>
  <si>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</si>
  <si>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</si>
  <si>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</si>
  <si>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</si>
  <si>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</si>
  <si>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</si>
  <si>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</si>
  <si>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</si>
  <si>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</si>
  <si>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</si>
  <si>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</si>
  <si>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</si>
  <si>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</si>
  <si>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</si>
  <si>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</si>
  <si>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</si>
  <si>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</si>
  <si>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</si>
  <si>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</si>
  <si>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</si>
  <si>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</si>
  <si>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</si>
  <si>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</si>
  <si>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</si>
  <si>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</si>
  <si>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</si>
  <si>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</si>
  <si>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</si>
  <si>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</si>
  <si>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</si>
  <si>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</si>
  <si>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</si>
  <si>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</si>
  <si>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</si>
  <si>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</si>
  <si>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</si>
  <si>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</si>
  <si>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</si>
  <si>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</si>
  <si>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</si>
  <si>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</si>
  <si>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</si>
  <si>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</si>
  <si>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</si>
  <si>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</si>
  <si>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</si>
  <si>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</si>
  <si>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</si>
  <si>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</si>
  <si>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</si>
  <si>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</si>
  <si>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</si>
  <si>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</si>
  <si>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</si>
  <si>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</si>
  <si>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</si>
  <si>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</si>
  <si>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</si>
  <si>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</si>
  <si>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</si>
  <si>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</si>
  <si>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</si>
  <si>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</si>
  <si>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</si>
  <si>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</si>
  <si>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</si>
  <si>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</si>
  <si>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</si>
  <si>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</si>
  <si>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</si>
  <si>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</si>
  <si>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</si>
  <si>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</si>
  <si>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</si>
  <si>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</si>
  <si>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</si>
  <si>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</si>
  <si>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</si>
  <si>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</si>
  <si>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</si>
  <si>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</si>
  <si>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</si>
  <si>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</si>
  <si>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</si>
  <si>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</si>
  <si>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</si>
  <si>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</si>
  <si>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</si>
  <si>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</si>
  <si>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</si>
  <si>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</si>
  <si>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</si>
  <si>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</si>
  <si>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</si>
  <si>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</si>
  <si>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</si>
  <si>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</si>
  <si>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</si>
  <si>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</si>
  <si>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</si>
  <si>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</si>
  <si>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</si>
  <si>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</si>
  <si>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</si>
  <si>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</si>
  <si>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</si>
  <si>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</si>
  <si>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</si>
  <si>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</si>
  <si>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</si>
  <si>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</si>
  <si>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</si>
  <si>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</si>
  <si>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</si>
  <si>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</si>
  <si>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</si>
  <si>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</si>
  <si>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</si>
  <si>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</si>
  <si>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</si>
  <si>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</si>
  <si>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</si>
  <si>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</si>
  <si>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</si>
  <si>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</si>
  <si>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</si>
  <si>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</si>
  <si>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</si>
  <si>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</si>
  <si>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</si>
  <si>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</si>
  <si>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</si>
  <si>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</si>
  <si>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</si>
  <si>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</si>
  <si>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</si>
  <si>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</si>
  <si>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</si>
  <si>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</si>
  <si>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</si>
  <si>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</si>
  <si>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</si>
  <si>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</si>
  <si>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</si>
  <si>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</si>
  <si>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</si>
  <si>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</si>
  <si>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</si>
  <si>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</si>
  <si>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</si>
  <si>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</si>
  <si>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</si>
  <si>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</si>
  <si>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</si>
  <si>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</si>
  <si>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</si>
  <si>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</si>
  <si>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</si>
  <si>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</si>
  <si>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</si>
  <si>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</si>
  <si>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</si>
  <si>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</si>
  <si>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</si>
  <si>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</si>
  <si>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</si>
  <si>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</si>
  <si>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</si>
  <si>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</si>
  <si>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</si>
  <si>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</si>
  <si>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</si>
  <si>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</si>
  <si>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</si>
  <si>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</si>
  <si>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</si>
  <si>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</si>
  <si>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</si>
  <si>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</si>
  <si>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</si>
  <si>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</si>
  <si>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</si>
  <si>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</si>
  <si>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</si>
  <si>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</si>
  <si>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</si>
  <si>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</si>
  <si>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</si>
  <si>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</si>
  <si>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</si>
  <si>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</si>
  <si>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</si>
  <si>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</si>
  <si>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</si>
  <si>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</si>
  <si>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</si>
  <si>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</si>
  <si>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</si>
  <si>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</si>
  <si>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</si>
  <si>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</si>
  <si>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</si>
  <si>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</si>
  <si>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</si>
  <si>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</si>
  <si>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</si>
  <si>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</si>
  <si>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</si>
  <si>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</si>
  <si>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</si>
  <si>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</si>
  <si>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</si>
  <si>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</si>
  <si>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</si>
  <si>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</si>
  <si>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</si>
  <si>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</si>
  <si>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</si>
  <si>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</si>
  <si>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</si>
  <si>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</si>
  <si>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</si>
  <si>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</si>
  <si>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</si>
  <si>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</si>
  <si>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</si>
  <si>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</si>
  <si>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</si>
  <si>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</si>
  <si>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</si>
  <si>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</si>
  <si>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</si>
  <si>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</si>
  <si>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</si>
  <si>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</si>
  <si>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</si>
  <si>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</si>
  <si>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</si>
  <si>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</si>
  <si>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</si>
  <si>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</si>
  <si>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</si>
  <si>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</si>
  <si>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</si>
  <si>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</si>
  <si>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</si>
  <si>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</si>
  <si>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</si>
  <si>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</si>
  <si>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</si>
  <si>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</si>
  <si>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</si>
  <si>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</si>
  <si>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</si>
  <si>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</si>
  <si>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</si>
  <si>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</si>
  <si>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</si>
  <si>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</si>
  <si>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</si>
  <si>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</si>
  <si>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</si>
  <si>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</si>
  <si>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</si>
  <si>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</si>
  <si>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</si>
  <si>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</si>
  <si>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</si>
  <si>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</si>
  <si>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</si>
  <si>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</si>
  <si>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</si>
  <si>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</si>
  <si>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</si>
  <si>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</si>
  <si>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</si>
  <si>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</si>
  <si>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</si>
  <si>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</si>
  <si>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</si>
  <si>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</si>
  <si>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</si>
  <si>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</si>
  <si>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</si>
  <si>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</si>
  <si>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</si>
  <si>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</si>
  <si>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</si>
  <si>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</si>
  <si>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</si>
  <si>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</si>
  <si>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</si>
  <si>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</si>
  <si>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</si>
  <si>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</si>
  <si>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</si>
  <si>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</si>
  <si>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</si>
  <si>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</si>
  <si>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</si>
  <si>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</si>
  <si>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</si>
  <si>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</si>
  <si>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</si>
  <si>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</si>
  <si>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</si>
  <si>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</si>
  <si>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</si>
  <si>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</si>
  <si>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</si>
  <si>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</si>
  <si>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</si>
  <si>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</si>
  <si>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</si>
  <si>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</si>
  <si>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</si>
  <si>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</si>
  <si>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</si>
  <si>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</si>
  <si>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</si>
  <si>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</si>
  <si>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</si>
  <si>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</si>
  <si>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</si>
  <si>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</si>
  <si>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</si>
  <si>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</si>
  <si>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</si>
  <si>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</si>
  <si>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</si>
  <si>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</si>
  <si>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</si>
  <si>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</si>
  <si>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</si>
  <si>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</si>
  <si>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</si>
  <si>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</si>
  <si>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</si>
  <si>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</si>
  <si>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</si>
  <si>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</si>
  <si>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</si>
  <si>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</si>
  <si>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</si>
  <si>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</si>
  <si>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</si>
  <si>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</si>
  <si>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</si>
  <si>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</si>
  <si>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</si>
  <si>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</si>
  <si>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</si>
  <si>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</si>
  <si>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</si>
  <si>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</si>
  <si>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</si>
  <si>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</si>
  <si>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</si>
  <si>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</si>
  <si>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</si>
  <si>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</si>
  <si>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</si>
  <si>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</si>
  <si>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</si>
  <si>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</si>
  <si>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</si>
  <si>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</si>
  <si>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</si>
  <si>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</si>
  <si>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</si>
  <si>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</si>
  <si>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</si>
  <si>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</si>
  <si>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</si>
  <si>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</si>
  <si>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</si>
  <si>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</si>
  <si>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</si>
  <si>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</si>
  <si>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</si>
  <si>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</si>
  <si>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</si>
  <si>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</si>
  <si>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</si>
  <si>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</si>
  <si>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</si>
  <si>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</si>
  <si>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</si>
  <si>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</si>
  <si>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</si>
  <si>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</si>
  <si>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</si>
  <si>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</si>
  <si>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</si>
  <si>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</si>
  <si>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</si>
  <si>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</si>
  <si>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</si>
  <si>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</si>
  <si>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</si>
  <si>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</si>
  <si>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</si>
  <si>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</si>
  <si>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</si>
  <si>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</si>
  <si>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</si>
  <si>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</si>
  <si>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</si>
  <si>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</si>
  <si>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</si>
  <si>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</si>
  <si>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</si>
  <si>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</si>
  <si>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</si>
  <si>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</si>
  <si>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</si>
  <si>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</si>
  <si>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</si>
  <si>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</si>
  <si>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</si>
  <si>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</si>
  <si>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</si>
  <si>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</si>
  <si>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</si>
  <si>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</si>
  <si>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</si>
  <si>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</si>
  <si>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PRECI-DIP SA</t>
  </si>
  <si>
    <t>Rue Saint-Henri 11, CH-2800 Delémont</t>
  </si>
  <si>
    <t>Mrs Laura Bartek</t>
  </si>
  <si>
    <t>l.bartek@precidip.com</t>
  </si>
  <si>
    <t>+41 32 421 71 03</t>
  </si>
  <si>
    <t>+41 32 421 04 66</t>
  </si>
  <si>
    <t>http://www.precidip.com/Htdocs/Files/v/5854.pdf</t>
  </si>
  <si>
    <t>Conflict-free sourcing requirement is included in our purchasing T&amp;C and part of our standard contract. Compliance is aditionnally assessed during annual supplier assessement and during supplier audits.</t>
  </si>
  <si>
    <t>TinTin Technology &amp; Refining</t>
  </si>
  <si>
    <t>TinChina Tin Group Co., Ltd.</t>
  </si>
  <si>
    <t>GoldChina's Shandong Gold Mining Co., Ltd</t>
  </si>
  <si>
    <t>A.Greinerstraat 14</t>
  </si>
  <si>
    <t>Shared Operational Function Procurement</t>
  </si>
  <si>
    <t>sustainable.procurement@umicore.com</t>
  </si>
  <si>
    <t>none</t>
  </si>
  <si>
    <t>recycled</t>
  </si>
  <si>
    <t>GoldUmicore Precious Metals Refining Hoboken</t>
  </si>
  <si>
    <t>TinPT Timah Tbk Mentok</t>
  </si>
  <si>
    <t xml:space="preserve"> </t>
  </si>
  <si>
    <t>Mme Nadine Gérard</t>
  </si>
  <si>
    <t>Purchase Manager</t>
  </si>
  <si>
    <t>n.gerard@precidip.com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</si>
</sst>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3" formatCode="_ * #,##0.00_ ;_ * \-#,##0.00_ ;_ * &quot;-&quot;??_ ;_ @_ "/>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32">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
      <sz val="10"/>
      <name val="Verdana"/>
      <family val="2"/>
    </font>
    <font>
      <sz val="11"/>
      <color theme="1"/>
      <name val="Calibri"/>
      <family val="2"/>
      <scheme val="minor"/>
    </font>
    <font>
      <u/>
      <sz val="7.5"/>
      <color indexed="12"/>
      <name val="Verdana"/>
      <family val="2"/>
    </font>
    <font>
      <sz val="16"/>
      <name val="Cambria"/>
      <family val="1"/>
    </font>
    <font>
      <sz val="10"/>
      <color rgb="FFFF0000"/>
      <name val="Verdana"/>
      <family val="2"/>
    </font>
    <font>
      <sz val="10"/>
      <name val="Arial"/>
      <family val="2"/>
    </font>
    <font>
      <sz val="11"/>
      <color theme="1"/>
      <name val="Calibri"/>
      <family val="2"/>
      <scheme val="minor"/>
    </font>
    <font>
      <sz val="11"/>
      <color theme="0"/>
      <name val="Calibri"/>
      <family val="2"/>
      <scheme val="minor"/>
    </font>
    <font>
      <b/>
      <sz val="11"/>
      <color rgb="FFFA7D00"/>
      <name val="Calibri"/>
      <family val="2"/>
      <scheme val="minor"/>
    </font>
    <font>
      <sz val="11"/>
      <color rgb="FF3F3F76"/>
      <name val="Calibri"/>
      <family val="2"/>
      <scheme val="minor"/>
    </font>
    <font>
      <sz val="11"/>
      <color rgb="FF9C0006"/>
      <name val="Calibri"/>
      <family val="2"/>
      <scheme val="minor"/>
    </font>
    <font>
      <sz val="11"/>
      <color rgb="FF9C0006"/>
      <name val="ＭＳ Ｐゴシック"/>
      <charset val="128"/>
    </font>
    <font>
      <b/>
      <sz val="11"/>
      <color theme="0"/>
      <name val="Calibri"/>
      <family val="2"/>
      <scheme val="minor"/>
    </font>
    <font>
      <sz val="11"/>
      <color theme="1"/>
      <name val="ＭＳ Ｐゴシック"/>
      <charset val="128"/>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FA7D00"/>
      <name val="Calibri"/>
      <family val="2"/>
      <scheme val="minor"/>
    </font>
    <font>
      <sz val="11"/>
      <color rgb="FF9C6500"/>
      <name val="Calibri"/>
      <family val="2"/>
      <scheme val="minor"/>
    </font>
    <font>
      <sz val="10"/>
      <color theme="1"/>
      <name val="Arial"/>
      <family val="2"/>
    </font>
    <font>
      <sz val="10"/>
      <color indexed="8"/>
      <name val="Arial"/>
      <family val="2"/>
    </font>
    <font>
      <sz val="10"/>
      <color theme="1"/>
      <name val="ＭＳ Ｐゴシック"/>
      <charset val="128"/>
    </font>
    <font>
      <sz val="12"/>
      <color theme="1"/>
      <name val="Calibri"/>
      <family val="2"/>
      <scheme val="minor"/>
    </font>
    <font>
      <b/>
      <sz val="11"/>
      <color rgb="FF3F3F3F"/>
      <name val="Calibri"/>
      <family val="2"/>
      <scheme val="minor"/>
    </font>
    <font>
      <sz val="18"/>
      <color theme="3"/>
      <name val="Cambria"/>
      <family val="1"/>
      <scheme val="major"/>
    </font>
    <font>
      <b/>
      <sz val="11"/>
      <color theme="1"/>
      <name val="Calibri"/>
      <family val="2"/>
      <scheme val="minor"/>
    </font>
    <font>
      <sz val="11"/>
      <color rgb="FFFF0000"/>
      <name val="Calibri"/>
      <family val="2"/>
      <scheme val="minor"/>
    </font>
  </fonts>
  <fills count="4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theme="4" tint="0.79992065187536243"/>
        <bgColor indexed="64"/>
      </patternFill>
    </fill>
    <fill>
      <patternFill patternType="solid">
        <fgColor theme="6" tint="0.39994506668294322"/>
        <bgColor indexed="64"/>
      </patternFill>
    </fill>
    <fill>
      <patternFill patternType="solid">
        <fgColor theme="4"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5" tint="0.39994506668294322"/>
        <bgColor indexed="64"/>
      </patternFill>
    </fill>
    <fill>
      <patternFill patternType="solid">
        <fgColor theme="6" tint="0.79992065187536243"/>
        <bgColor indexed="64"/>
      </patternFill>
    </fill>
    <fill>
      <patternFill patternType="solid">
        <fgColor theme="8" tint="0.79992065187536243"/>
        <bgColor indexed="64"/>
      </patternFill>
    </fill>
    <fill>
      <patternFill patternType="solid">
        <fgColor theme="7" tint="0.39994506668294322"/>
        <bgColor indexed="64"/>
      </patternFill>
    </fill>
    <fill>
      <patternFill patternType="solid">
        <fgColor theme="9" tint="0.79992065187536243"/>
        <bgColor indexed="64"/>
      </patternFill>
    </fill>
    <fill>
      <patternFill patternType="solid">
        <fgColor theme="5" tint="0.79992065187536243"/>
        <bgColor indexed="64"/>
      </patternFill>
    </fill>
    <fill>
      <patternFill patternType="solid">
        <fgColor theme="7" tint="0.79992065187536243"/>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medium">
        <color theme="4" tint="0.39994506668294322"/>
      </bottom>
      <diagonal/>
    </border>
  </borders>
  <cellStyleXfs count="1294">
    <xf numFmtId="0" fontId="0"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9" fillId="26" borderId="0" applyNumberFormat="0" applyBorder="0" applyAlignment="0" applyProtection="0"/>
    <xf numFmtId="0" fontId="60" fillId="26" borderId="0" applyNumberFormat="0" applyBorder="0" applyAlignment="0" applyProtection="0"/>
    <xf numFmtId="0" fontId="61" fillId="27" borderId="1" applyNumberFormat="0" applyAlignment="0" applyProtection="0"/>
    <xf numFmtId="0" fontId="62" fillId="28" borderId="2" applyNumberFormat="0" applyAlignment="0" applyProtection="0"/>
    <xf numFmtId="165" fontId="12" fillId="0" borderId="0" applyFont="0" applyFill="0" applyBorder="0" applyAlignment="0" applyProtection="0"/>
    <xf numFmtId="172" fontId="12" fillId="0" borderId="0" applyFont="0" applyFill="0" applyBorder="0" applyAlignment="0" applyProtection="0"/>
    <xf numFmtId="176" fontId="12" fillId="0" borderId="0" applyFont="0" applyFill="0" applyBorder="0" applyAlignment="0" applyProtection="0"/>
    <xf numFmtId="167"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67"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8" fontId="12" fillId="0" borderId="0" applyFont="0" applyFill="0" applyBorder="0" applyAlignment="0" applyProtection="0"/>
    <xf numFmtId="167"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67"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67"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67"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175" fontId="12" fillId="0" borderId="0" applyFont="0" applyFill="0" applyBorder="0" applyAlignment="0" applyProtection="0"/>
    <xf numFmtId="179"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66"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8" fontId="92" fillId="0" borderId="0"/>
    <xf numFmtId="0" fontId="63" fillId="0" borderId="0" applyNumberFormat="0" applyFill="0" applyBorder="0" applyAlignment="0" applyProtection="0"/>
    <xf numFmtId="0" fontId="64" fillId="29" borderId="0" applyNumberFormat="0" applyBorder="0" applyAlignment="0" applyProtection="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protection locked="0"/>
    </xf>
    <xf numFmtId="0" fontId="68" fillId="0" borderId="0" applyNumberFormat="0" applyFill="0" applyBorder="0">
      <protection locked="0"/>
    </xf>
    <xf numFmtId="0" fontId="70"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protection locked="0"/>
    </xf>
    <xf numFmtId="0" fontId="71" fillId="30" borderId="1" applyNumberFormat="0" applyAlignment="0" applyProtection="0"/>
    <xf numFmtId="0" fontId="72" fillId="0" borderId="6" applyNumberFormat="0" applyFill="0" applyAlignment="0" applyProtection="0"/>
    <xf numFmtId="0" fontId="73" fillId="31" borderId="0" applyNumberFormat="0" applyBorder="0" applyAlignment="0" applyProtection="0"/>
    <xf numFmtId="168" fontId="4" fillId="0" borderId="0"/>
    <xf numFmtId="0" fontId="92" fillId="0" borderId="0"/>
    <xf numFmtId="0" fontId="92" fillId="0" borderId="0"/>
    <xf numFmtId="168" fontId="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4" fillId="0" borderId="0"/>
    <xf numFmtId="0" fontId="4" fillId="0" borderId="0"/>
    <xf numFmtId="168" fontId="4" fillId="0" borderId="0"/>
    <xf numFmtId="0" fontId="9" fillId="0" borderId="0"/>
    <xf numFmtId="168" fontId="92" fillId="0" borderId="0"/>
    <xf numFmtId="0" fontId="57" fillId="0" borderId="0"/>
    <xf numFmtId="0" fontId="57" fillId="0" borderId="0"/>
    <xf numFmtId="168" fontId="9" fillId="0" borderId="0"/>
    <xf numFmtId="0" fontId="57" fillId="0" borderId="0"/>
    <xf numFmtId="0" fontId="9" fillId="0" borderId="0"/>
    <xf numFmtId="0" fontId="57" fillId="0" borderId="0"/>
    <xf numFmtId="0" fontId="74" fillId="0" borderId="0">
      <alignment vertical="center"/>
    </xf>
    <xf numFmtId="168" fontId="4" fillId="0" borderId="0"/>
    <xf numFmtId="0" fontId="75" fillId="0" borderId="0"/>
    <xf numFmtId="0" fontId="57" fillId="0" borderId="0"/>
    <xf numFmtId="0" fontId="92" fillId="0" borderId="0"/>
    <xf numFmtId="0" fontId="75" fillId="0" borderId="0"/>
    <xf numFmtId="0" fontId="57" fillId="0" borderId="0"/>
    <xf numFmtId="0" fontId="57" fillId="0" borderId="0"/>
    <xf numFmtId="0" fontId="57" fillId="0" borderId="0"/>
    <xf numFmtId="0" fontId="57" fillId="0" borderId="0"/>
    <xf numFmtId="0" fontId="57" fillId="0" borderId="0"/>
    <xf numFmtId="0" fontId="92" fillId="0" borderId="0"/>
    <xf numFmtId="0" fontId="57"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75" fillId="0" borderId="0"/>
    <xf numFmtId="0" fontId="75"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57" fillId="0" borderId="0"/>
    <xf numFmtId="168" fontId="4" fillId="0" borderId="0"/>
    <xf numFmtId="168" fontId="4" fillId="0" borderId="0"/>
    <xf numFmtId="0" fontId="76" fillId="0" borderId="0"/>
    <xf numFmtId="0" fontId="92" fillId="0" borderId="0"/>
    <xf numFmtId="0" fontId="12" fillId="0" borderId="0"/>
    <xf numFmtId="0" fontId="57" fillId="32" borderId="7" applyNumberFormat="0" applyFont="0" applyAlignment="0" applyProtection="0"/>
    <xf numFmtId="0" fontId="77" fillId="27" borderId="8" applyNumberFormat="0" applyAlignment="0" applyProtection="0"/>
    <xf numFmtId="9" fontId="12" fillId="0" borderId="0" applyFont="0" applyFill="0" applyBorder="0" applyAlignment="0" applyProtection="0"/>
    <xf numFmtId="0" fontId="9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78" fillId="0" borderId="0" applyNumberFormat="0" applyFill="0" applyBorder="0" applyAlignment="0" applyProtection="0"/>
    <xf numFmtId="0" fontId="79" fillId="0" borderId="9" applyNumberFormat="0" applyFill="0" applyAlignment="0" applyProtection="0"/>
    <xf numFmtId="0" fontId="80" fillId="0" borderId="0" applyNumberFormat="0" applyFill="0" applyBorder="0" applyAlignment="0" applyProtection="0"/>
    <xf numFmtId="168" fontId="12" fillId="0" borderId="0"/>
    <xf numFmtId="0" fontId="92" fillId="0" borderId="0"/>
    <xf numFmtId="0" fontId="92" fillId="0" borderId="0"/>
    <xf numFmtId="0" fontId="92" fillId="0" borderId="0"/>
    <xf numFmtId="168" fontId="92" fillId="0" borderId="0"/>
    <xf numFmtId="0" fontId="3" fillId="0" borderId="0"/>
    <xf numFmtId="178" fontId="105" fillId="0" borderId="0" applyFont="0" applyFill="0" applyBorder="0" applyAlignment="0" applyProtection="0"/>
    <xf numFmtId="177"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0" fontId="106" fillId="0" borderId="0"/>
    <xf numFmtId="166" fontId="105" fillId="0" borderId="0" applyFont="0" applyFill="0" applyBorder="0" applyAlignment="0" applyProtection="0"/>
    <xf numFmtId="166" fontId="105" fillId="0" borderId="0" applyFont="0" applyFill="0" applyBorder="0" applyAlignment="0" applyProtection="0"/>
    <xf numFmtId="0" fontId="113" fillId="0" borderId="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0" fontId="100" fillId="0" borderId="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41" fontId="12"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43" fontId="12"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66" fontId="105" fillId="0" borderId="0" applyFont="0" applyFill="0" applyBorder="0" applyAlignment="0" applyProtection="0"/>
    <xf numFmtId="173" fontId="105" fillId="0" borderId="0" applyFont="0" applyFill="0" applyBorder="0" applyAlignment="0" applyProtection="0"/>
    <xf numFmtId="166" fontId="105" fillId="0" borderId="0" applyFont="0" applyFill="0" applyBorder="0" applyAlignment="0" applyProtection="0"/>
    <xf numFmtId="173" fontId="105" fillId="0" borderId="0" applyFont="0" applyFill="0" applyBorder="0" applyAlignment="0" applyProtection="0"/>
    <xf numFmtId="43" fontId="12" fillId="0" borderId="0" applyFont="0" applyFill="0" applyBorder="0" applyAlignment="0" applyProtection="0"/>
    <xf numFmtId="166" fontId="105" fillId="0" borderId="0" applyFont="0" applyFill="0" applyBorder="0" applyAlignment="0" applyProtection="0"/>
    <xf numFmtId="173"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0" fontId="106"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05" fillId="0" borderId="0" applyFont="0" applyFill="0" applyBorder="0" applyAlignment="0" applyProtection="0"/>
    <xf numFmtId="43" fontId="12" fillId="0" borderId="0" applyFont="0" applyFill="0" applyBorder="0" applyAlignment="0" applyProtection="0"/>
    <xf numFmtId="166" fontId="105" fillId="0" borderId="0" applyFont="0" applyFill="0" applyBorder="0" applyAlignment="0" applyProtection="0"/>
    <xf numFmtId="0" fontId="100" fillId="0" borderId="0"/>
    <xf numFmtId="166" fontId="105" fillId="0" borderId="0" applyFont="0" applyFill="0" applyBorder="0" applyAlignment="0" applyProtection="0"/>
    <xf numFmtId="166" fontId="105" fillId="0" borderId="0" applyFont="0" applyFill="0" applyBorder="0" applyAlignment="0" applyProtection="0"/>
    <xf numFmtId="0" fontId="106" fillId="0" borderId="0"/>
    <xf numFmtId="166" fontId="105" fillId="0" borderId="0" applyFont="0" applyFill="0" applyBorder="0" applyAlignment="0" applyProtection="0"/>
    <xf numFmtId="16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43" fontId="12"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80" fontId="105" fillId="0" borderId="0" applyFont="0" applyFill="0" applyBorder="0" applyAlignment="0" applyProtection="0"/>
    <xf numFmtId="166" fontId="105" fillId="0" borderId="0" applyFont="0" applyFill="0" applyBorder="0" applyAlignment="0" applyProtection="0"/>
    <xf numFmtId="180" fontId="105" fillId="0" borderId="0" applyFont="0" applyFill="0" applyBorder="0" applyAlignment="0" applyProtection="0"/>
    <xf numFmtId="43" fontId="12" fillId="0" borderId="0" applyFont="0" applyFill="0" applyBorder="0" applyAlignment="0" applyProtection="0"/>
    <xf numFmtId="166" fontId="105" fillId="0" borderId="0" applyFont="0" applyFill="0" applyBorder="0" applyAlignment="0" applyProtection="0"/>
    <xf numFmtId="180" fontId="105" fillId="0" borderId="0" applyFont="0" applyFill="0" applyBorder="0" applyAlignment="0" applyProtection="0"/>
    <xf numFmtId="166" fontId="105" fillId="0" borderId="0" applyFont="0" applyFill="0" applyBorder="0" applyAlignment="0" applyProtection="0"/>
    <xf numFmtId="180"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77" fontId="10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43" fontId="12"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43" fontId="12"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66" fontId="105" fillId="0" borderId="0" applyFont="0" applyFill="0" applyBorder="0" applyAlignment="0" applyProtection="0"/>
    <xf numFmtId="177" fontId="10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66"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66"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43" fontId="12" fillId="0" borderId="0" applyFont="0" applyFill="0" applyBorder="0" applyAlignment="0" applyProtection="0"/>
    <xf numFmtId="166"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66" fontId="105" fillId="0" borderId="0" applyFont="0" applyFill="0" applyBorder="0" applyAlignment="0" applyProtection="0"/>
    <xf numFmtId="177"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43" fontId="12"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80"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80" fontId="105" fillId="0" borderId="0" applyFont="0" applyFill="0" applyBorder="0" applyAlignment="0" applyProtection="0"/>
    <xf numFmtId="177" fontId="10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7" fontId="105" fillId="0" borderId="0" applyFont="0" applyFill="0" applyBorder="0" applyAlignment="0" applyProtection="0"/>
    <xf numFmtId="166" fontId="105" fillId="0" borderId="0" applyFont="0" applyFill="0" applyBorder="0" applyAlignment="0" applyProtection="0"/>
    <xf numFmtId="177" fontId="105" fillId="0" borderId="0" applyFont="0" applyFill="0" applyBorder="0" applyAlignment="0" applyProtection="0"/>
    <xf numFmtId="166" fontId="105" fillId="0" borderId="0" applyFont="0" applyFill="0" applyBorder="0" applyAlignment="0" applyProtection="0"/>
    <xf numFmtId="177" fontId="105" fillId="0" borderId="0" applyFont="0" applyFill="0" applyBorder="0" applyAlignment="0" applyProtection="0"/>
    <xf numFmtId="166" fontId="105" fillId="0" borderId="0" applyFont="0" applyFill="0" applyBorder="0" applyAlignment="0" applyProtection="0"/>
    <xf numFmtId="177"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77" fontId="105" fillId="0" borderId="0" applyFont="0" applyFill="0" applyBorder="0" applyAlignment="0" applyProtection="0"/>
    <xf numFmtId="166"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66" fontId="105" fillId="0" borderId="0" applyFont="0" applyFill="0" applyBorder="0" applyAlignment="0" applyProtection="0"/>
    <xf numFmtId="179" fontId="105" fillId="0" borderId="0" applyFont="0" applyFill="0" applyBorder="0" applyAlignment="0" applyProtection="0"/>
    <xf numFmtId="175" fontId="105" fillId="0" borderId="0" applyFont="0" applyFill="0" applyBorder="0" applyAlignment="0" applyProtection="0"/>
    <xf numFmtId="171" fontId="105" fillId="0" borderId="0" applyFont="0" applyFill="0" applyBorder="0" applyAlignment="0" applyProtection="0"/>
    <xf numFmtId="164" fontId="105" fillId="0" borderId="0" applyFont="0" applyFill="0" applyBorder="0" applyAlignment="0" applyProtection="0"/>
    <xf numFmtId="177"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43" fontId="105" fillId="0" borderId="0" applyFont="0" applyFill="0" applyBorder="0" applyAlignment="0" applyProtection="0"/>
    <xf numFmtId="178" fontId="105" fillId="0" borderId="0" applyFont="0" applyFill="0" applyBorder="0" applyAlignment="0" applyProtection="0"/>
    <xf numFmtId="43" fontId="105" fillId="0" borderId="0" applyFont="0" applyFill="0" applyBorder="0" applyAlignment="0" applyProtection="0"/>
    <xf numFmtId="178"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0" fontId="100"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8"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43" fontId="105" fillId="0" borderId="0" applyFont="0" applyFill="0" applyBorder="0" applyAlignment="0" applyProtection="0"/>
    <xf numFmtId="178" fontId="105" fillId="0" borderId="0" applyFont="0" applyFill="0" applyBorder="0" applyAlignment="0" applyProtection="0"/>
    <xf numFmtId="166"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43" fontId="105" fillId="0" borderId="0" applyFont="0" applyFill="0" applyBorder="0" applyAlignment="0" applyProtection="0"/>
    <xf numFmtId="178" fontId="105" fillId="0" borderId="0" applyFont="0" applyFill="0" applyBorder="0" applyAlignment="0" applyProtection="0"/>
    <xf numFmtId="166"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43" fontId="105" fillId="0" borderId="0" applyFont="0" applyFill="0" applyBorder="0" applyAlignment="0" applyProtection="0"/>
    <xf numFmtId="178" fontId="105" fillId="0" borderId="0" applyFont="0" applyFill="0" applyBorder="0" applyAlignment="0" applyProtection="0"/>
    <xf numFmtId="166"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43" fontId="105" fillId="0" borderId="0" applyFont="0" applyFill="0" applyBorder="0" applyAlignment="0" applyProtection="0"/>
    <xf numFmtId="178"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66"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66"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66" fontId="105" fillId="0" borderId="0" applyFont="0" applyFill="0" applyBorder="0" applyAlignment="0" applyProtection="0"/>
    <xf numFmtId="174"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74"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74"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43"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43" fontId="105" fillId="0" borderId="0" applyFont="0" applyFill="0" applyBorder="0" applyAlignment="0" applyProtection="0"/>
    <xf numFmtId="178" fontId="105" fillId="0" borderId="0" applyFont="0" applyFill="0" applyBorder="0" applyAlignment="0" applyProtection="0"/>
    <xf numFmtId="43" fontId="105" fillId="0" borderId="0" applyFont="0" applyFill="0" applyBorder="0" applyAlignment="0" applyProtection="0"/>
    <xf numFmtId="178" fontId="105" fillId="0" borderId="0" applyFont="0" applyFill="0" applyBorder="0" applyAlignment="0" applyProtection="0"/>
    <xf numFmtId="43" fontId="105" fillId="0" borderId="0" applyFont="0" applyFill="0" applyBorder="0" applyAlignment="0" applyProtection="0"/>
    <xf numFmtId="178"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8" fontId="105" fillId="0" borderId="0" applyFont="0" applyFill="0" applyBorder="0" applyAlignment="0" applyProtection="0"/>
    <xf numFmtId="43"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80"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76" fontId="105" fillId="0" borderId="0" applyFont="0" applyFill="0" applyBorder="0" applyAlignment="0" applyProtection="0"/>
    <xf numFmtId="177" fontId="105" fillId="0" borderId="0" applyFont="0" applyFill="0" applyBorder="0" applyAlignment="0" applyProtection="0"/>
    <xf numFmtId="166" fontId="105" fillId="0" borderId="0" applyFont="0" applyFill="0" applyBorder="0" applyAlignment="0" applyProtection="0"/>
    <xf numFmtId="41" fontId="105" fillId="0" borderId="0" applyFont="0" applyFill="0" applyBorder="0" applyAlignment="0" applyProtection="0"/>
    <xf numFmtId="0" fontId="112" fillId="28" borderId="2" applyNumberFormat="0" applyAlignment="0" applyProtection="0"/>
    <xf numFmtId="0" fontId="108" fillId="27" borderId="1" applyNumberFormat="0" applyAlignment="0" applyProtection="0"/>
    <xf numFmtId="0" fontId="110" fillId="26" borderId="0" applyNumberFormat="0" applyBorder="0" applyAlignment="0" applyProtection="0"/>
    <xf numFmtId="0" fontId="111" fillId="26" borderId="0" applyNumberFormat="0" applyBorder="0" applyAlignment="0" applyProtection="0"/>
    <xf numFmtId="0" fontId="107" fillId="24" borderId="0" applyNumberFormat="0" applyBorder="0" applyAlignment="0" applyProtection="0"/>
    <xf numFmtId="0" fontId="107" fillId="23" borderId="0" applyNumberFormat="0" applyBorder="0" applyAlignment="0" applyProtection="0"/>
    <xf numFmtId="0" fontId="107" fillId="22" borderId="0" applyNumberFormat="0" applyBorder="0" applyAlignment="0" applyProtection="0"/>
    <xf numFmtId="0" fontId="107" fillId="21" borderId="0" applyNumberFormat="0" applyBorder="0" applyAlignment="0" applyProtection="0"/>
    <xf numFmtId="0" fontId="107" fillId="20" borderId="0" applyNumberFormat="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5" borderId="0" applyNumberFormat="0" applyBorder="0" applyAlignment="0" applyProtection="0"/>
    <xf numFmtId="173" fontId="105" fillId="0" borderId="0" applyFont="0" applyFill="0" applyBorder="0" applyAlignment="0" applyProtection="0"/>
    <xf numFmtId="166" fontId="105" fillId="0" borderId="0" applyFont="0" applyFill="0" applyBorder="0" applyAlignment="0" applyProtection="0"/>
    <xf numFmtId="0" fontId="106" fillId="11" borderId="0" applyNumberFormat="0" applyBorder="0" applyAlignment="0" applyProtection="0"/>
    <xf numFmtId="43" fontId="105" fillId="0" borderId="0" applyFont="0" applyFill="0" applyBorder="0" applyAlignment="0" applyProtection="0"/>
    <xf numFmtId="178" fontId="105" fillId="0" borderId="0" applyFont="0" applyFill="0" applyBorder="0" applyAlignment="0" applyProtection="0"/>
    <xf numFmtId="0" fontId="106" fillId="48" borderId="0" applyNumberFormat="0" applyBorder="0" applyAlignment="0" applyProtection="0"/>
    <xf numFmtId="0" fontId="107" fillId="38" borderId="0" applyNumberFormat="0" applyBorder="0" applyAlignment="0" applyProtection="0"/>
    <xf numFmtId="0" fontId="106" fillId="9" borderId="0" applyNumberFormat="0" applyBorder="0" applyAlignment="0" applyProtection="0"/>
    <xf numFmtId="0" fontId="106" fillId="37" borderId="0" applyNumberFormat="0" applyBorder="0" applyAlignment="0" applyProtection="0"/>
    <xf numFmtId="0" fontId="106" fillId="10" borderId="0" applyNumberFormat="0" applyBorder="0" applyAlignment="0" applyProtection="0"/>
    <xf numFmtId="177" fontId="105" fillId="0" borderId="0" applyFont="0" applyFill="0" applyBorder="0" applyAlignment="0" applyProtection="0"/>
    <xf numFmtId="0" fontId="106" fillId="46" borderId="0" applyNumberFormat="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7" fillId="42" borderId="0" applyNumberFormat="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0" fontId="100" fillId="0" borderId="0"/>
    <xf numFmtId="0" fontId="106" fillId="47" borderId="0" applyNumberFormat="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6" fillId="44" borderId="0" applyNumberFormat="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7" fillId="39" borderId="0" applyNumberFormat="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6" fillId="13" borderId="0" applyNumberFormat="0" applyBorder="0" applyAlignment="0" applyProtection="0"/>
    <xf numFmtId="0" fontId="106" fillId="12" borderId="0" applyNumberFormat="0" applyBorder="0" applyAlignment="0" applyProtection="0"/>
    <xf numFmtId="0" fontId="106" fillId="8" borderId="0" applyNumberFormat="0" applyBorder="0" applyAlignment="0" applyProtection="0"/>
    <xf numFmtId="166" fontId="105" fillId="0" borderId="0" applyFont="0" applyFill="0" applyBorder="0" applyAlignment="0" applyProtection="0"/>
    <xf numFmtId="173" fontId="105" fillId="0" borderId="0" applyFont="0" applyFill="0" applyBorder="0" applyAlignment="0" applyProtection="0"/>
    <xf numFmtId="166" fontId="105" fillId="0" borderId="0" applyFont="0" applyFill="0" applyBorder="0" applyAlignment="0" applyProtection="0"/>
    <xf numFmtId="173" fontId="105" fillId="0" borderId="0" applyFont="0" applyFill="0" applyBorder="0" applyAlignment="0" applyProtection="0"/>
    <xf numFmtId="166"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0" fontId="106" fillId="43" borderId="0" applyNumberFormat="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0" fontId="107" fillId="25" borderId="0" applyNumberFormat="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2"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0" fontId="102" fillId="0" borderId="0" applyNumberFormat="0" applyFill="0" applyBorder="0">
      <protection locked="0"/>
    </xf>
    <xf numFmtId="0" fontId="100" fillId="0" borderId="0"/>
    <xf numFmtId="0" fontId="100" fillId="0" borderId="0"/>
    <xf numFmtId="0" fontId="109" fillId="30" borderId="1" applyNumberFormat="0" applyAlignment="0" applyProtection="0"/>
    <xf numFmtId="173" fontId="105" fillId="0" borderId="0" applyFont="0" applyFill="0" applyBorder="0" applyAlignment="0" applyProtection="0"/>
    <xf numFmtId="166" fontId="105" fillId="0" borderId="0" applyFont="0" applyFill="0" applyBorder="0" applyAlignment="0" applyProtection="0"/>
    <xf numFmtId="178" fontId="105" fillId="0" borderId="0" applyFont="0" applyFill="0" applyBorder="0" applyAlignment="0" applyProtection="0"/>
    <xf numFmtId="43" fontId="105" fillId="0" borderId="0" applyFont="0" applyFill="0" applyBorder="0" applyAlignment="0" applyProtection="0"/>
    <xf numFmtId="178" fontId="105" fillId="0" borderId="0" applyFont="0" applyFill="0" applyBorder="0" applyAlignment="0" applyProtection="0"/>
    <xf numFmtId="178" fontId="105" fillId="0" borderId="0" applyFont="0" applyFill="0" applyBorder="0" applyAlignment="0" applyProtection="0"/>
    <xf numFmtId="166"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0" fillId="0" borderId="0"/>
    <xf numFmtId="0" fontId="2" fillId="0" borderId="0"/>
    <xf numFmtId="166" fontId="105" fillId="0" borderId="0" applyFont="0" applyFill="0" applyBorder="0" applyAlignment="0" applyProtection="0"/>
    <xf numFmtId="177" fontId="105" fillId="0" borderId="0" applyFont="0" applyFill="0" applyBorder="0" applyAlignment="0" applyProtection="0"/>
    <xf numFmtId="166"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77" fontId="105" fillId="0" borderId="0" applyFont="0" applyFill="0" applyBorder="0" applyAlignment="0" applyProtection="0"/>
    <xf numFmtId="168" fontId="100" fillId="0" borderId="0"/>
    <xf numFmtId="0" fontId="114" fillId="0" borderId="0" applyNumberFormat="0" applyFill="0" applyBorder="0" applyAlignment="0" applyProtection="0"/>
    <xf numFmtId="0" fontId="115" fillId="29" borderId="0" applyNumberFormat="0" applyBorder="0" applyAlignment="0" applyProtection="0"/>
    <xf numFmtId="0" fontId="116" fillId="0" borderId="3" applyNumberFormat="0" applyFill="0" applyAlignment="0" applyProtection="0"/>
    <xf numFmtId="0" fontId="117" fillId="0" borderId="4" applyNumberFormat="0" applyFill="0" applyAlignment="0" applyProtection="0"/>
    <xf numFmtId="0" fontId="118" fillId="0" borderId="65" applyNumberFormat="0" applyFill="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9" fillId="0" borderId="0" applyNumberFormat="0" applyFill="0" applyBorder="0">
      <protection locked="0"/>
    </xf>
    <xf numFmtId="0" fontId="119" fillId="0" borderId="0" applyNumberFormat="0" applyFill="0" applyBorder="0">
      <protection locked="0"/>
    </xf>
    <xf numFmtId="0" fontId="121" fillId="0" borderId="0" applyNumberFormat="0" applyFill="0" applyBorder="0" applyAlignment="0" applyProtection="0"/>
    <xf numFmtId="0" fontId="102" fillId="0" borderId="0" applyNumberFormat="0" applyFill="0" applyBorder="0">
      <protection locked="0"/>
    </xf>
    <xf numFmtId="0" fontId="119" fillId="0" borderId="0" applyNumberFormat="0" applyFill="0" applyBorder="0">
      <protection locked="0"/>
    </xf>
    <xf numFmtId="0" fontId="122" fillId="0" borderId="6" applyNumberFormat="0" applyFill="0" applyAlignment="0" applyProtection="0"/>
    <xf numFmtId="0" fontId="123" fillId="31" borderId="0" applyNumberFormat="0" applyBorder="0" applyAlignment="0" applyProtection="0"/>
    <xf numFmtId="168" fontId="124" fillId="0" borderId="0"/>
    <xf numFmtId="168" fontId="124"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24" fillId="0" borderId="0"/>
    <xf numFmtId="0" fontId="106" fillId="0" borderId="0"/>
    <xf numFmtId="0" fontId="124" fillId="0" borderId="0"/>
    <xf numFmtId="0" fontId="124" fillId="0" borderId="0"/>
    <xf numFmtId="168" fontId="124" fillId="0" borderId="0"/>
    <xf numFmtId="0" fontId="125" fillId="0" borderId="0"/>
    <xf numFmtId="168" fontId="100" fillId="0" borderId="0"/>
    <xf numFmtId="0" fontId="106" fillId="0" borderId="0"/>
    <xf numFmtId="0" fontId="106" fillId="0" borderId="0"/>
    <xf numFmtId="168" fontId="125" fillId="0" borderId="0"/>
    <xf numFmtId="0" fontId="106" fillId="0" borderId="0"/>
    <xf numFmtId="0" fontId="125" fillId="0" borderId="0"/>
    <xf numFmtId="0" fontId="106" fillId="0" borderId="0"/>
    <xf numFmtId="0" fontId="126" fillId="0" borderId="0">
      <alignment vertical="center"/>
    </xf>
    <xf numFmtId="168" fontId="124" fillId="0" borderId="0"/>
    <xf numFmtId="0" fontId="113" fillId="0" borderId="0"/>
    <xf numFmtId="0" fontId="106" fillId="0" borderId="0"/>
    <xf numFmtId="0" fontId="100" fillId="0" borderId="0"/>
    <xf numFmtId="0" fontId="113" fillId="0" borderId="0"/>
    <xf numFmtId="0" fontId="106" fillId="0" borderId="0"/>
    <xf numFmtId="0" fontId="100" fillId="0" borderId="0"/>
    <xf numFmtId="0" fontId="106" fillId="0" borderId="0"/>
    <xf numFmtId="0" fontId="106" fillId="0" borderId="0"/>
    <xf numFmtId="0" fontId="106"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1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6" fillId="0" borderId="0"/>
    <xf numFmtId="0" fontId="106" fillId="0" borderId="0"/>
    <xf numFmtId="168" fontId="124" fillId="0" borderId="0"/>
    <xf numFmtId="168" fontId="124" fillId="0" borderId="0"/>
    <xf numFmtId="0" fontId="127" fillId="0" borderId="0"/>
    <xf numFmtId="0" fontId="100" fillId="0" borderId="0"/>
    <xf numFmtId="0" fontId="101" fillId="0" borderId="0"/>
    <xf numFmtId="0" fontId="106" fillId="32" borderId="7" applyNumberFormat="0" applyFont="0" applyAlignment="0" applyProtection="0"/>
    <xf numFmtId="0" fontId="128" fillId="27" borderId="8" applyNumberFormat="0" applyAlignment="0" applyProtection="0"/>
    <xf numFmtId="9" fontId="105" fillId="0" borderId="0" applyFont="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24" fillId="0" borderId="0"/>
    <xf numFmtId="0" fontId="129" fillId="0" borderId="0" applyNumberFormat="0" applyFill="0" applyBorder="0" applyAlignment="0" applyProtection="0"/>
    <xf numFmtId="0" fontId="130" fillId="0" borderId="9" applyNumberFormat="0" applyFill="0" applyAlignment="0" applyProtection="0"/>
    <xf numFmtId="0" fontId="131" fillId="0" borderId="0" applyNumberFormat="0" applyFill="0" applyBorder="0" applyAlignment="0" applyProtection="0"/>
    <xf numFmtId="168" fontId="105" fillId="0" borderId="0"/>
    <xf numFmtId="0" fontId="100" fillId="0" borderId="0"/>
    <xf numFmtId="0" fontId="100" fillId="0" borderId="0"/>
    <xf numFmtId="168" fontId="100" fillId="0" borderId="0"/>
    <xf numFmtId="0" fontId="1" fillId="0" borderId="0"/>
  </cellStyleXfs>
  <cellXfs count="508">
    <xf numFmtId="0" fontId="0" fillId="0" borderId="0" xfId="0"/>
    <xf numFmtId="0" fontId="17" fillId="33" borderId="10" xfId="0" applyFont="1" applyFill="1" applyBorder="1" applyAlignment="1" applyProtection="1">
      <alignment horizontal="center" vertical="center"/>
    </xf>
    <xf numFmtId="0" fontId="27" fillId="33" borderId="11" xfId="570" applyFont="1" applyFill="1" applyBorder="1" applyAlignment="1">
      <alignment horizontal="center" vertical="top" wrapText="1"/>
    </xf>
    <xf numFmtId="0" fontId="0" fillId="33" borderId="0" xfId="0" applyFill="1"/>
    <xf numFmtId="0" fontId="13" fillId="33" borderId="0" xfId="0" applyFont="1" applyFill="1" applyBorder="1" applyAlignment="1">
      <alignment horizontal="center" vertical="center"/>
    </xf>
    <xf numFmtId="0" fontId="0" fillId="33" borderId="0" xfId="0" applyFont="1" applyFill="1" applyBorder="1"/>
    <xf numFmtId="0" fontId="11" fillId="33" borderId="0" xfId="0" applyFont="1" applyFill="1" applyBorder="1"/>
    <xf numFmtId="0" fontId="16"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3" fillId="33" borderId="0" xfId="0" applyFont="1" applyFill="1" applyBorder="1" applyAlignment="1" applyProtection="1">
      <alignment vertical="center"/>
    </xf>
    <xf numFmtId="0" fontId="19" fillId="33" borderId="0" xfId="0" applyFont="1" applyFill="1" applyBorder="1" applyAlignment="1" applyProtection="1">
      <alignment horizontal="left" wrapText="1"/>
    </xf>
    <xf numFmtId="0" fontId="17" fillId="33" borderId="0" xfId="0" applyFont="1" applyFill="1" applyBorder="1" applyAlignment="1" applyProtection="1">
      <alignment vertical="center"/>
    </xf>
    <xf numFmtId="0" fontId="17" fillId="33" borderId="0" xfId="0" applyFont="1" applyFill="1" applyBorder="1" applyAlignment="1" applyProtection="1">
      <alignment horizontal="center" vertical="center"/>
    </xf>
    <xf numFmtId="0" fontId="0" fillId="33" borderId="0" xfId="0" applyFill="1" applyAlignment="1" applyProtection="1">
      <alignment vertical="top"/>
    </xf>
    <xf numFmtId="0" fontId="11" fillId="33" borderId="0" xfId="0" applyFont="1" applyFill="1" applyBorder="1" applyProtection="1">
      <protection hidden="1"/>
    </xf>
    <xf numFmtId="0" fontId="13" fillId="33" borderId="0" xfId="0" applyFont="1" applyFill="1" applyBorder="1" applyAlignment="1" applyProtection="1">
      <alignment horizontal="center" vertical="top"/>
      <protection hidden="1"/>
    </xf>
    <xf numFmtId="0" fontId="13" fillId="33" borderId="0" xfId="0" applyFont="1" applyFill="1" applyBorder="1" applyAlignment="1" applyProtection="1">
      <alignment vertical="center"/>
      <protection hidden="1"/>
    </xf>
    <xf numFmtId="0" fontId="17"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6" fillId="33" borderId="0" xfId="0" applyFont="1" applyFill="1" applyBorder="1" applyAlignment="1" applyProtection="1">
      <alignment horizontal="right" vertical="center"/>
      <protection hidden="1"/>
    </xf>
    <xf numFmtId="0" fontId="0" fillId="0" borderId="0" xfId="0" applyAlignment="1"/>
    <xf numFmtId="0" fontId="13" fillId="33" borderId="15" xfId="0" applyFont="1" applyFill="1" applyBorder="1" applyAlignment="1" applyProtection="1">
      <alignment vertical="center" wrapText="1"/>
      <protection hidden="1"/>
    </xf>
    <xf numFmtId="0" fontId="13" fillId="33" borderId="16" xfId="0" applyFont="1" applyFill="1" applyBorder="1" applyAlignment="1" applyProtection="1">
      <alignment vertical="center" wrapText="1"/>
      <protection hidden="1"/>
    </xf>
    <xf numFmtId="0" fontId="13" fillId="33" borderId="17" xfId="0" applyFont="1" applyFill="1" applyBorder="1" applyAlignment="1" applyProtection="1">
      <alignment vertical="center" wrapText="1"/>
      <protection hidden="1"/>
    </xf>
    <xf numFmtId="0" fontId="13"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7" fillId="33" borderId="18" xfId="570" applyFont="1" applyFill="1" applyBorder="1" applyAlignment="1">
      <alignment vertical="top" wrapText="1"/>
    </xf>
    <xf numFmtId="0" fontId="11" fillId="33" borderId="0" xfId="0" applyFont="1" applyFill="1" applyBorder="1" applyAlignment="1"/>
    <xf numFmtId="168" fontId="27" fillId="33" borderId="18" xfId="570" applyNumberFormat="1" applyFont="1" applyFill="1" applyBorder="1" applyAlignment="1">
      <alignment horizontal="center" vertical="top" wrapText="1"/>
    </xf>
    <xf numFmtId="0" fontId="13" fillId="33" borderId="0" xfId="0" applyFont="1" applyFill="1" applyBorder="1" applyAlignment="1">
      <alignment horizontal="left"/>
    </xf>
    <xf numFmtId="0" fontId="16" fillId="33" borderId="0" xfId="0" applyFont="1" applyFill="1" applyBorder="1" applyAlignment="1">
      <alignment horizontal="left"/>
    </xf>
    <xf numFmtId="0" fontId="39" fillId="33" borderId="19" xfId="570" applyFont="1" applyFill="1" applyBorder="1" applyAlignment="1">
      <alignment horizontal="center" vertical="center" wrapText="1"/>
    </xf>
    <xf numFmtId="0" fontId="39"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3" fillId="33" borderId="21" xfId="0" applyFont="1" applyFill="1" applyBorder="1" applyAlignment="1" applyProtection="1">
      <alignment vertical="center"/>
    </xf>
    <xf numFmtId="0" fontId="5" fillId="33" borderId="16" xfId="0" applyFont="1" applyFill="1" applyBorder="1" applyAlignment="1" applyProtection="1">
      <alignment vertical="center"/>
    </xf>
    <xf numFmtId="0" fontId="20" fillId="33" borderId="22" xfId="0" applyFont="1" applyFill="1" applyBorder="1" applyAlignment="1" applyProtection="1">
      <alignment horizontal="center" vertical="center"/>
      <protection locked="0" hidden="1"/>
    </xf>
    <xf numFmtId="0" fontId="13" fillId="33" borderId="23" xfId="0" applyFont="1" applyFill="1" applyBorder="1" applyAlignment="1" applyProtection="1">
      <alignment vertical="center"/>
    </xf>
    <xf numFmtId="0" fontId="5" fillId="33" borderId="24" xfId="0" applyFont="1" applyFill="1" applyBorder="1" applyAlignment="1" applyProtection="1">
      <alignment vertical="center"/>
    </xf>
    <xf numFmtId="0" fontId="16" fillId="33" borderId="22" xfId="0" applyFont="1" applyFill="1" applyBorder="1" applyAlignment="1" applyProtection="1">
      <alignment horizontal="right" vertical="center"/>
      <protection hidden="1"/>
    </xf>
    <xf numFmtId="0" fontId="13" fillId="33" borderId="15" xfId="0" applyFont="1" applyFill="1" applyBorder="1" applyAlignment="1" applyProtection="1">
      <alignment vertical="center"/>
    </xf>
    <xf numFmtId="0" fontId="13" fillId="33" borderId="25" xfId="0" applyFont="1" applyFill="1" applyBorder="1" applyAlignment="1" applyProtection="1">
      <alignment vertical="center"/>
    </xf>
    <xf numFmtId="0" fontId="5" fillId="33" borderId="26" xfId="0" applyFont="1" applyFill="1" applyBorder="1" applyAlignment="1" applyProtection="1">
      <alignment vertical="center"/>
    </xf>
    <xf numFmtId="0" fontId="16" fillId="33" borderId="27" xfId="0" applyFont="1" applyFill="1" applyBorder="1" applyAlignment="1" applyProtection="1">
      <alignment wrapText="1"/>
      <protection hidden="1"/>
    </xf>
    <xf numFmtId="0" fontId="0" fillId="34" borderId="19" xfId="0" applyFill="1" applyBorder="1" applyProtection="1"/>
    <xf numFmtId="0" fontId="16" fillId="33" borderId="28" xfId="0" applyFont="1" applyFill="1" applyBorder="1" applyAlignment="1" applyProtection="1">
      <alignment horizontal="right" vertical="center"/>
      <protection hidden="1"/>
    </xf>
    <xf numFmtId="0" fontId="32" fillId="33" borderId="0" xfId="0" applyFont="1" applyFill="1" applyBorder="1" applyAlignment="1" applyProtection="1">
      <alignment horizontal="right" vertical="center"/>
    </xf>
    <xf numFmtId="0" fontId="33" fillId="33" borderId="0" xfId="0" applyFont="1" applyFill="1" applyBorder="1" applyAlignment="1" applyProtection="1">
      <alignment vertical="center"/>
    </xf>
    <xf numFmtId="0" fontId="13" fillId="33" borderId="29" xfId="0" applyFont="1" applyFill="1" applyBorder="1" applyAlignment="1" applyProtection="1">
      <alignment vertical="center"/>
    </xf>
    <xf numFmtId="0" fontId="33" fillId="33" borderId="27" xfId="0" applyFont="1" applyFill="1" applyBorder="1" applyAlignment="1" applyProtection="1">
      <alignment vertical="center"/>
    </xf>
    <xf numFmtId="0" fontId="13" fillId="33" borderId="30" xfId="0" applyFont="1" applyFill="1" applyBorder="1" applyAlignment="1" applyProtection="1">
      <alignment vertical="center"/>
    </xf>
    <xf numFmtId="2" fontId="16" fillId="33" borderId="10" xfId="0" applyNumberFormat="1" applyFont="1" applyFill="1" applyBorder="1" applyAlignment="1" applyProtection="1">
      <alignment horizontal="left" wrapText="1"/>
      <protection hidden="1"/>
    </xf>
    <xf numFmtId="0" fontId="16" fillId="33" borderId="28" xfId="0" applyFont="1" applyFill="1" applyBorder="1" applyAlignment="1" applyProtection="1">
      <alignment horizontal="left"/>
      <protection hidden="1"/>
    </xf>
    <xf numFmtId="0" fontId="17" fillId="33" borderId="10" xfId="0" applyFont="1" applyFill="1" applyBorder="1" applyAlignment="1" applyProtection="1">
      <alignment horizontal="left" vertical="center"/>
    </xf>
    <xf numFmtId="0" fontId="5" fillId="33" borderId="31" xfId="0" applyFont="1" applyFill="1" applyBorder="1" applyAlignment="1" applyProtection="1">
      <alignment vertical="center"/>
    </xf>
    <xf numFmtId="0" fontId="17" fillId="33" borderId="22" xfId="0" applyFont="1" applyFill="1" applyBorder="1" applyAlignment="1" applyProtection="1">
      <alignment vertical="center" wrapText="1"/>
      <protection hidden="1"/>
    </xf>
    <xf numFmtId="0" fontId="17" fillId="33" borderId="21" xfId="0" applyFont="1" applyFill="1" applyBorder="1" applyAlignment="1" applyProtection="1">
      <alignment vertical="center"/>
    </xf>
    <xf numFmtId="0" fontId="17" fillId="33" borderId="10" xfId="0" applyFont="1" applyFill="1" applyBorder="1" applyAlignment="1" applyProtection="1">
      <alignment vertical="center" wrapText="1"/>
      <protection hidden="1"/>
    </xf>
    <xf numFmtId="2" fontId="18" fillId="33" borderId="10" xfId="0" applyNumberFormat="1" applyFont="1" applyFill="1" applyBorder="1" applyAlignment="1" applyProtection="1">
      <alignment horizontal="left" wrapText="1"/>
      <protection hidden="1"/>
    </xf>
    <xf numFmtId="0" fontId="17" fillId="33" borderId="10" xfId="0" applyFont="1" applyFill="1" applyBorder="1" applyAlignment="1" applyProtection="1">
      <alignment vertical="center"/>
    </xf>
    <xf numFmtId="0" fontId="17" fillId="33" borderId="10" xfId="0" applyFont="1" applyFill="1" applyBorder="1" applyAlignment="1" applyProtection="1">
      <alignment horizontal="center" vertical="center" wrapText="1"/>
      <protection hidden="1"/>
    </xf>
    <xf numFmtId="0" fontId="5" fillId="33" borderId="17" xfId="0" applyFont="1" applyFill="1" applyBorder="1" applyAlignment="1" applyProtection="1">
      <alignment vertical="center"/>
    </xf>
    <xf numFmtId="0" fontId="6" fillId="33" borderId="22" xfId="0" applyFont="1" applyFill="1" applyBorder="1" applyAlignment="1" applyProtection="1">
      <alignment horizontal="left" vertical="top" wrapText="1"/>
      <protection hidden="1"/>
    </xf>
    <xf numFmtId="0" fontId="11" fillId="0" borderId="0" xfId="589" applyFont="1" applyFill="1" applyAlignment="1" applyProtection="1"/>
    <xf numFmtId="0" fontId="92" fillId="0" borderId="0" xfId="589"/>
    <xf numFmtId="0" fontId="24" fillId="0" borderId="0" xfId="487" applyFont="1" applyFill="1" applyAlignment="1" applyProtection="1">
      <alignment horizontal="center"/>
      <protection hidden="1"/>
    </xf>
    <xf numFmtId="0" fontId="24" fillId="0" borderId="0" xfId="487" applyFont="1" applyFill="1" applyAlignment="1" applyProtection="1">
      <alignment horizontal="center" wrapText="1"/>
      <protection hidden="1"/>
    </xf>
    <xf numFmtId="0" fontId="6" fillId="0" borderId="0" xfId="0" applyFont="1" applyAlignment="1" applyProtection="1">
      <alignment horizontal="center"/>
      <protection hidden="1"/>
    </xf>
    <xf numFmtId="0" fontId="28"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33" borderId="27" xfId="0" applyFont="1" applyFill="1" applyBorder="1" applyAlignment="1" applyProtection="1">
      <alignment horizontal="center" wrapText="1"/>
      <protection hidden="1"/>
    </xf>
    <xf numFmtId="0" fontId="16"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3" fillId="33" borderId="33" xfId="0" applyFont="1" applyFill="1" applyBorder="1" applyAlignment="1" applyProtection="1">
      <alignment vertical="center"/>
      <protection hidden="1"/>
    </xf>
    <xf numFmtId="0" fontId="13" fillId="33" borderId="21" xfId="0" applyFont="1" applyFill="1" applyBorder="1" applyAlignment="1" applyProtection="1">
      <alignment vertical="center"/>
      <protection hidden="1"/>
    </xf>
    <xf numFmtId="0" fontId="13" fillId="33" borderId="34" xfId="0" applyFont="1" applyFill="1" applyBorder="1" applyAlignment="1" applyProtection="1">
      <alignment vertical="center"/>
      <protection hidden="1"/>
    </xf>
    <xf numFmtId="0" fontId="16" fillId="33" borderId="0" xfId="0" applyFont="1" applyFill="1" applyBorder="1" applyAlignment="1" applyProtection="1">
      <alignment wrapText="1"/>
      <protection hidden="1"/>
    </xf>
    <xf numFmtId="0" fontId="13" fillId="33" borderId="0" xfId="0" applyFont="1" applyFill="1" applyBorder="1" applyAlignment="1" applyProtection="1">
      <alignment horizontal="left" vertical="center"/>
      <protection hidden="1"/>
    </xf>
    <xf numFmtId="2" fontId="16" fillId="33" borderId="28" xfId="0" applyNumberFormat="1" applyFont="1" applyFill="1" applyBorder="1" applyAlignment="1" applyProtection="1">
      <alignment horizontal="left" vertical="center" wrapText="1"/>
      <protection hidden="1"/>
    </xf>
    <xf numFmtId="0" fontId="17" fillId="33" borderId="10" xfId="0" applyFont="1" applyFill="1" applyBorder="1" applyAlignment="1" applyProtection="1">
      <alignment horizontal="left" vertical="center"/>
      <protection hidden="1"/>
    </xf>
    <xf numFmtId="0" fontId="19" fillId="33" borderId="27" xfId="0" applyFont="1" applyFill="1" applyBorder="1" applyAlignment="1" applyProtection="1">
      <alignment horizontal="left" vertical="center" wrapText="1"/>
      <protection hidden="1"/>
    </xf>
    <xf numFmtId="0" fontId="32" fillId="33" borderId="0" xfId="0" applyFont="1" applyFill="1" applyBorder="1" applyAlignment="1" applyProtection="1">
      <alignment horizontal="right" vertical="center"/>
      <protection hidden="1"/>
    </xf>
    <xf numFmtId="0" fontId="17" fillId="33" borderId="28" xfId="0" applyFont="1" applyFill="1" applyBorder="1" applyAlignment="1" applyProtection="1">
      <alignment horizontal="center" vertical="center"/>
      <protection hidden="1"/>
    </xf>
    <xf numFmtId="0" fontId="17" fillId="33" borderId="28" xfId="0" applyFont="1" applyFill="1" applyBorder="1" applyAlignment="1" applyProtection="1">
      <alignment horizontal="left" vertical="center"/>
      <protection hidden="1"/>
    </xf>
    <xf numFmtId="0" fontId="17" fillId="33" borderId="0" xfId="0" applyFont="1" applyFill="1" applyBorder="1" applyAlignment="1" applyProtection="1">
      <alignment horizontal="center" vertical="center"/>
      <protection hidden="1"/>
    </xf>
    <xf numFmtId="0" fontId="17"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10"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0" fillId="0" borderId="19" xfId="487" applyFill="1" applyBorder="1" applyAlignment="1" applyProtection="1">
      <alignment vertical="center" wrapText="1"/>
      <protection hidden="1"/>
    </xf>
    <xf numFmtId="0" fontId="17" fillId="33" borderId="22"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7" fillId="0" borderId="0" xfId="0" applyFont="1" applyAlignment="1">
      <alignment wrapText="1"/>
    </xf>
    <xf numFmtId="0" fontId="7"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5" xfId="0" applyNumberFormat="1" applyFont="1" applyFill="1" applyBorder="1" applyAlignment="1" applyProtection="1">
      <alignment vertical="center" wrapText="1"/>
      <protection hidden="1"/>
    </xf>
    <xf numFmtId="0" fontId="24" fillId="0" borderId="35" xfId="487" applyFont="1" applyBorder="1" applyAlignment="1" applyProtection="1">
      <alignment horizontal="center"/>
      <protection hidden="1"/>
    </xf>
    <xf numFmtId="0" fontId="6" fillId="0" borderId="36" xfId="0" applyNumberFormat="1" applyFont="1" applyFill="1" applyBorder="1" applyAlignment="1" applyProtection="1">
      <alignment vertical="center" wrapText="1"/>
      <protection hidden="1"/>
    </xf>
    <xf numFmtId="0" fontId="35" fillId="0" borderId="35" xfId="0" applyNumberFormat="1" applyFont="1" applyFill="1" applyBorder="1" applyAlignment="1" applyProtection="1">
      <alignment vertical="center" wrapText="1"/>
      <protection hidden="1"/>
    </xf>
    <xf numFmtId="0" fontId="7" fillId="35" borderId="35" xfId="0" applyFont="1" applyFill="1" applyBorder="1" applyAlignment="1" applyProtection="1">
      <alignment wrapText="1"/>
      <protection hidden="1"/>
    </xf>
    <xf numFmtId="0" fontId="7" fillId="35" borderId="35" xfId="0" applyFont="1" applyFill="1" applyBorder="1" applyAlignment="1" applyProtection="1">
      <protection hidden="1"/>
    </xf>
    <xf numFmtId="0" fontId="7" fillId="0" borderId="0" xfId="0" applyFont="1" applyFill="1"/>
    <xf numFmtId="0" fontId="7" fillId="0" borderId="0" xfId="0" applyFont="1" applyFill="1" applyAlignment="1">
      <alignment wrapText="1"/>
    </xf>
    <xf numFmtId="0" fontId="7"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31" fillId="0" borderId="15" xfId="0" applyFont="1" applyFill="1" applyBorder="1" applyAlignment="1" applyProtection="1">
      <alignment wrapText="1"/>
    </xf>
    <xf numFmtId="0" fontId="34" fillId="0" borderId="0" xfId="0" applyFont="1" applyFill="1" applyBorder="1" applyAlignment="1" applyProtection="1">
      <alignment horizontal="right" wrapText="1"/>
    </xf>
    <xf numFmtId="0" fontId="0" fillId="34" borderId="19" xfId="0" applyFill="1" applyBorder="1"/>
    <xf numFmtId="0" fontId="36" fillId="33" borderId="14"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3" fillId="33" borderId="0" xfId="0" applyFont="1" applyFill="1" applyBorder="1" applyAlignment="1" applyProtection="1">
      <alignment horizontal="center" vertical="center" wrapText="1"/>
      <protection hidden="1"/>
    </xf>
    <xf numFmtId="49" fontId="17"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87" applyFill="1" applyAlignment="1" applyProtection="1">
      <alignment horizontal="center"/>
      <protection hidden="1"/>
    </xf>
    <xf numFmtId="0" fontId="43" fillId="33" borderId="33" xfId="487" applyFont="1" applyFill="1" applyBorder="1" applyAlignment="1" applyProtection="1">
      <alignment horizontal="left" vertical="center"/>
      <protection hidden="1"/>
    </xf>
    <xf numFmtId="0" fontId="44" fillId="33" borderId="0" xfId="487" applyFont="1" applyFill="1" applyAlignment="1" applyProtection="1">
      <alignment vertical="center"/>
    </xf>
    <xf numFmtId="0" fontId="44" fillId="33" borderId="0" xfId="487" applyFont="1" applyFill="1" applyBorder="1" applyAlignment="1" applyProtection="1">
      <alignment horizontal="center" vertical="center"/>
      <protection hidden="1"/>
    </xf>
    <xf numFmtId="0" fontId="45" fillId="0" borderId="27" xfId="487" applyFont="1" applyFill="1" applyBorder="1" applyAlignment="1" applyProtection="1">
      <alignment horizontal="center"/>
      <protection hidden="1"/>
    </xf>
    <xf numFmtId="0" fontId="47" fillId="33" borderId="38" xfId="0" applyFont="1" applyFill="1" applyBorder="1" applyAlignment="1" applyProtection="1">
      <alignment horizontal="center" vertical="center" wrapText="1"/>
      <protection hidden="1"/>
    </xf>
    <xf numFmtId="0" fontId="47" fillId="33" borderId="0" xfId="0" applyFont="1" applyFill="1" applyBorder="1" applyAlignment="1" applyProtection="1">
      <alignment horizontal="center" vertical="center" wrapText="1"/>
      <protection hidden="1"/>
    </xf>
    <xf numFmtId="0" fontId="13" fillId="33" borderId="39" xfId="0" applyFont="1" applyFill="1" applyBorder="1" applyAlignment="1" applyProtection="1">
      <alignment vertical="center" wrapText="1"/>
      <protection locked="0"/>
    </xf>
    <xf numFmtId="0" fontId="13" fillId="33" borderId="40" xfId="0" applyFont="1" applyFill="1" applyBorder="1" applyAlignment="1" applyProtection="1">
      <alignment vertical="center" wrapText="1"/>
      <protection locked="0"/>
    </xf>
    <xf numFmtId="0" fontId="13" fillId="33" borderId="32" xfId="0" applyFont="1" applyFill="1" applyBorder="1" applyAlignment="1" applyProtection="1">
      <alignment vertical="center" wrapText="1"/>
      <protection locked="0"/>
    </xf>
    <xf numFmtId="0" fontId="16" fillId="33" borderId="15" xfId="0" applyFont="1" applyFill="1" applyBorder="1" applyAlignment="1" applyProtection="1">
      <alignment horizontal="center" wrapText="1"/>
      <protection locked="0"/>
    </xf>
    <xf numFmtId="0" fontId="16" fillId="33" borderId="27" xfId="0" applyFont="1" applyFill="1" applyBorder="1" applyAlignment="1" applyProtection="1">
      <alignment horizontal="left" vertical="center" wrapText="1"/>
      <protection hidden="1"/>
    </xf>
    <xf numFmtId="0" fontId="16" fillId="33" borderId="41" xfId="0" applyFont="1" applyFill="1" applyBorder="1" applyAlignment="1" applyProtection="1">
      <alignment horizontal="center" wrapText="1"/>
      <protection hidden="1"/>
    </xf>
    <xf numFmtId="0" fontId="13" fillId="33" borderId="38" xfId="0" applyFont="1" applyFill="1" applyBorder="1" applyAlignment="1" applyProtection="1">
      <alignment vertical="center"/>
      <protection hidden="1"/>
    </xf>
    <xf numFmtId="0" fontId="38" fillId="33" borderId="15" xfId="0" applyFont="1" applyFill="1" applyBorder="1" applyAlignment="1" applyProtection="1">
      <alignment vertical="top" wrapText="1"/>
    </xf>
    <xf numFmtId="0" fontId="20" fillId="33" borderId="29" xfId="0" applyFont="1" applyFill="1" applyBorder="1" applyAlignment="1" applyProtection="1">
      <alignment horizontal="right" wrapText="1"/>
      <protection hidden="1"/>
    </xf>
    <xf numFmtId="0" fontId="14" fillId="33" borderId="42" xfId="0" applyFont="1" applyFill="1" applyBorder="1" applyAlignment="1" applyProtection="1">
      <alignment vertical="center" wrapText="1"/>
    </xf>
    <xf numFmtId="0" fontId="6" fillId="33" borderId="22"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6" fillId="0" borderId="43" xfId="0" applyFont="1" applyFill="1" applyBorder="1" applyAlignment="1" applyProtection="1">
      <alignment horizontal="center"/>
      <protection hidden="1"/>
    </xf>
    <xf numFmtId="0" fontId="40" fillId="0" borderId="0" xfId="0" applyFont="1" applyProtection="1">
      <protection hidden="1"/>
    </xf>
    <xf numFmtId="2" fontId="27" fillId="33" borderId="11" xfId="570" applyNumberFormat="1" applyFont="1" applyFill="1" applyBorder="1" applyAlignment="1">
      <alignment horizontal="center" vertical="top" wrapText="1"/>
    </xf>
    <xf numFmtId="0" fontId="27" fillId="33" borderId="18" xfId="570" applyFont="1" applyFill="1" applyBorder="1" applyAlignment="1">
      <alignment horizontal="center" vertical="top" wrapText="1"/>
    </xf>
    <xf numFmtId="0" fontId="52" fillId="0" borderId="0" xfId="0" applyFont="1" applyFill="1" applyAlignment="1">
      <alignment vertical="top" wrapText="1"/>
    </xf>
    <xf numFmtId="0" fontId="52" fillId="0" borderId="0" xfId="527" applyFont="1" applyFill="1" applyAlignment="1">
      <alignment vertical="top" wrapText="1"/>
    </xf>
    <xf numFmtId="0" fontId="16" fillId="33" borderId="41" xfId="0" applyFont="1" applyFill="1" applyBorder="1" applyAlignment="1" applyProtection="1">
      <alignment horizontal="center" vertical="center" wrapText="1"/>
      <protection hidden="1"/>
    </xf>
    <xf numFmtId="0" fontId="16" fillId="33" borderId="44" xfId="0" applyFont="1" applyFill="1" applyBorder="1" applyAlignment="1" applyProtection="1">
      <alignment horizontal="center" vertical="center" wrapText="1"/>
      <protection hidden="1"/>
    </xf>
    <xf numFmtId="0" fontId="6"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7" fillId="0" borderId="19" xfId="0" applyFont="1" applyBorder="1" applyAlignment="1">
      <alignment vertical="top" wrapText="1"/>
    </xf>
    <xf numFmtId="170" fontId="27" fillId="33" borderId="11"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45" xfId="0" applyFill="1" applyBorder="1"/>
    <xf numFmtId="0" fontId="81" fillId="11"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6" fillId="36" borderId="35" xfId="0" applyNumberFormat="1" applyFont="1" applyFill="1" applyBorder="1" applyAlignment="1" applyProtection="1">
      <alignment vertical="center" wrapText="1"/>
      <protection hidden="1"/>
    </xf>
    <xf numFmtId="0" fontId="13" fillId="33" borderId="46" xfId="0" applyFont="1" applyFill="1" applyBorder="1" applyAlignment="1" applyProtection="1">
      <alignment horizontal="center" vertical="center" wrapText="1"/>
      <protection hidden="1"/>
    </xf>
    <xf numFmtId="0" fontId="13"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7" fillId="33" borderId="19" xfId="570" applyNumberFormat="1" applyFont="1" applyFill="1" applyBorder="1" applyAlignment="1">
      <alignment horizontal="center" vertical="top" wrapText="1"/>
    </xf>
    <xf numFmtId="168" fontId="27" fillId="33" borderId="19" xfId="570" applyNumberFormat="1" applyFont="1" applyFill="1" applyBorder="1" applyAlignment="1">
      <alignment horizontal="center" vertical="top" wrapText="1"/>
    </xf>
    <xf numFmtId="0" fontId="82" fillId="36" borderId="19" xfId="0" applyFont="1" applyFill="1" applyBorder="1" applyAlignment="1" applyProtection="1">
      <alignment horizontal="left" vertical="center" wrapText="1"/>
      <protection hidden="1"/>
    </xf>
    <xf numFmtId="0" fontId="27" fillId="33" borderId="18" xfId="570" applyFont="1" applyFill="1" applyBorder="1" applyAlignment="1">
      <alignment vertical="center" wrapText="1"/>
    </xf>
    <xf numFmtId="0" fontId="27" fillId="33" borderId="48" xfId="570" applyFont="1" applyFill="1" applyBorder="1" applyAlignment="1">
      <alignment vertical="top" wrapText="1"/>
    </xf>
    <xf numFmtId="0" fontId="27" fillId="33" borderId="49" xfId="570" applyFont="1" applyFill="1" applyBorder="1" applyAlignment="1">
      <alignment vertical="top" wrapText="1"/>
    </xf>
    <xf numFmtId="0" fontId="8" fillId="0" borderId="11" xfId="0" applyFont="1" applyFill="1" applyBorder="1" applyAlignment="1" applyProtection="1">
      <alignment wrapText="1"/>
    </xf>
    <xf numFmtId="0" fontId="27" fillId="33" borderId="18" xfId="570" applyFont="1" applyFill="1" applyBorder="1" applyAlignment="1">
      <alignment horizontal="left" vertical="top" wrapText="1"/>
    </xf>
    <xf numFmtId="0" fontId="8" fillId="0" borderId="18" xfId="0" applyFont="1" applyFill="1" applyBorder="1" applyAlignment="1" applyProtection="1">
      <alignment vertical="top" wrapText="1"/>
    </xf>
    <xf numFmtId="0" fontId="27" fillId="33" borderId="19" xfId="570" applyFont="1" applyFill="1" applyBorder="1" applyAlignment="1">
      <alignment vertical="top" wrapText="1"/>
    </xf>
    <xf numFmtId="0" fontId="49" fillId="33" borderId="50" xfId="0" applyFont="1" applyFill="1" applyBorder="1" applyAlignment="1" applyProtection="1">
      <alignment horizontal="center" vertical="center" wrapText="1"/>
      <protection hidden="1"/>
    </xf>
    <xf numFmtId="0" fontId="49" fillId="0" borderId="51" xfId="0" applyFont="1" applyBorder="1" applyAlignment="1" applyProtection="1">
      <alignment horizontal="center" vertical="center" wrapText="1"/>
      <protection hidden="1"/>
    </xf>
    <xf numFmtId="0" fontId="37" fillId="0" borderId="52" xfId="0" applyFont="1" applyBorder="1" applyAlignment="1" applyProtection="1">
      <alignment vertical="center" wrapText="1"/>
      <protection hidden="1"/>
    </xf>
    <xf numFmtId="0" fontId="55"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11" fillId="33" borderId="0" xfId="0" applyNumberFormat="1" applyFont="1" applyFill="1" applyBorder="1"/>
    <xf numFmtId="168" fontId="16" fillId="33" borderId="0" xfId="0" applyNumberFormat="1" applyFont="1" applyFill="1" applyBorder="1" applyAlignment="1">
      <alignment horizontal="center" vertical="center" wrapText="1"/>
    </xf>
    <xf numFmtId="168" fontId="13" fillId="33" borderId="0" xfId="0" applyNumberFormat="1" applyFont="1" applyFill="1" applyBorder="1" applyAlignment="1">
      <alignment horizontal="center" vertical="center"/>
    </xf>
    <xf numFmtId="168" fontId="0" fillId="33" borderId="0" xfId="0" applyNumberFormat="1" applyFont="1" applyFill="1" applyBorder="1"/>
    <xf numFmtId="168" fontId="29"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4" fillId="0" borderId="52" xfId="0" applyFont="1" applyBorder="1" applyAlignment="1" applyProtection="1">
      <alignment vertical="center" wrapText="1"/>
      <protection hidden="1"/>
    </xf>
    <xf numFmtId="9" fontId="17"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3" fillId="33" borderId="28" xfId="0" applyFont="1" applyFill="1" applyBorder="1" applyAlignment="1" applyProtection="1">
      <alignment vertical="center" wrapText="1"/>
      <protection hidden="1"/>
    </xf>
    <xf numFmtId="0" fontId="13" fillId="33" borderId="53" xfId="0" applyFont="1" applyFill="1" applyBorder="1" applyAlignment="1" applyProtection="1">
      <alignment vertical="center" wrapText="1"/>
      <protection hidden="1"/>
    </xf>
    <xf numFmtId="0" fontId="46" fillId="33" borderId="0" xfId="487" applyFont="1" applyFill="1" applyBorder="1" applyAlignment="1" applyProtection="1">
      <alignment horizontal="center" vertical="center" wrapText="1"/>
      <protection hidden="1"/>
    </xf>
    <xf numFmtId="0" fontId="13" fillId="33" borderId="54" xfId="0" applyFont="1" applyFill="1" applyBorder="1" applyAlignment="1" applyProtection="1">
      <alignment vertical="center" wrapText="1"/>
      <protection hidden="1"/>
    </xf>
    <xf numFmtId="0" fontId="13" fillId="33" borderId="0" xfId="0" applyFont="1" applyFill="1" applyBorder="1" applyAlignment="1" applyProtection="1">
      <alignment vertical="center" wrapText="1"/>
      <protection hidden="1"/>
    </xf>
    <xf numFmtId="0" fontId="48" fillId="33" borderId="0" xfId="0" applyFont="1" applyFill="1" applyBorder="1" applyAlignment="1" applyProtection="1">
      <alignment horizontal="center" vertical="center" wrapText="1"/>
      <protection hidden="1"/>
    </xf>
    <xf numFmtId="0" fontId="16" fillId="33" borderId="54"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13" fillId="33" borderId="55" xfId="0" applyFont="1" applyFill="1" applyBorder="1" applyAlignment="1" applyProtection="1">
      <alignment vertical="center" wrapText="1"/>
    </xf>
    <xf numFmtId="170" fontId="27" fillId="33" borderId="19" xfId="570" applyNumberFormat="1" applyFont="1" applyFill="1" applyBorder="1" applyAlignment="1">
      <alignment horizontal="center" vertical="top" wrapText="1"/>
    </xf>
    <xf numFmtId="0" fontId="7" fillId="0" borderId="35" xfId="0" applyNumberFormat="1" applyFont="1" applyFill="1" applyBorder="1" applyAlignment="1" applyProtection="1">
      <alignment vertical="top" wrapText="1"/>
      <protection hidden="1"/>
    </xf>
    <xf numFmtId="9" fontId="8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5" fillId="0" borderId="0" xfId="0" applyFont="1" applyFill="1" applyAlignment="1" applyProtection="1">
      <alignment vertical="top" wrapText="1"/>
      <protection hidden="1"/>
    </xf>
    <xf numFmtId="0" fontId="53"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1" fillId="0" borderId="0" xfId="0" applyFont="1" applyAlignment="1">
      <alignment vertical="top" wrapText="1"/>
    </xf>
    <xf numFmtId="0" fontId="53" fillId="0" borderId="0" xfId="0" applyFont="1" applyAlignment="1">
      <alignment vertical="top" wrapText="1"/>
    </xf>
    <xf numFmtId="9" fontId="51"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5" fillId="36" borderId="19" xfId="0" applyFont="1" applyFill="1" applyBorder="1" applyAlignment="1">
      <alignment vertical="center" wrapText="1"/>
    </xf>
    <xf numFmtId="0" fontId="55"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90" fillId="0" borderId="0" xfId="0" applyFont="1" applyFill="1" applyAlignment="1">
      <alignment vertical="top" wrapText="1"/>
    </xf>
    <xf numFmtId="0" fontId="16"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7" fillId="33" borderId="10" xfId="0" applyFont="1" applyFill="1" applyBorder="1" applyAlignment="1" applyProtection="1">
      <alignment vertical="center" wrapText="1"/>
    </xf>
    <xf numFmtId="0" fontId="16" fillId="33" borderId="38" xfId="0" applyFont="1" applyFill="1" applyBorder="1" applyAlignment="1" applyProtection="1">
      <alignment wrapText="1"/>
    </xf>
    <xf numFmtId="0" fontId="44"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3"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8" fillId="33" borderId="58" xfId="0" applyFont="1" applyFill="1" applyBorder="1" applyAlignment="1" applyProtection="1">
      <alignment horizontal="center" vertical="center" wrapText="1"/>
      <protection locked="0" hidden="1"/>
    </xf>
    <xf numFmtId="0" fontId="8"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9"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1" fillId="0" borderId="0" xfId="502" applyNumberFormat="1" applyFont="1" applyFill="1" applyAlignment="1">
      <alignment horizontal="left" vertical="top" wrapText="1"/>
    </xf>
    <xf numFmtId="0" fontId="28" fillId="36" borderId="19" xfId="0" applyFont="1" applyFill="1" applyBorder="1" applyAlignment="1">
      <alignment vertical="center" wrapText="1"/>
    </xf>
    <xf numFmtId="0" fontId="17" fillId="33" borderId="22" xfId="0" applyFont="1" applyFill="1" applyBorder="1" applyAlignment="1" applyProtection="1">
      <alignment horizontal="left" vertical="center" wrapText="1"/>
      <protection hidden="1"/>
    </xf>
    <xf numFmtId="0" fontId="55" fillId="0" borderId="0" xfId="0" applyFont="1" applyFill="1" applyAlignment="1">
      <alignment vertical="top" wrapText="1"/>
    </xf>
    <xf numFmtId="0" fontId="91"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5" fillId="0" borderId="0" xfId="0" applyFont="1" applyAlignment="1">
      <alignment vertical="top" wrapText="1"/>
    </xf>
    <xf numFmtId="0" fontId="0" fillId="33" borderId="59" xfId="0" applyFill="1" applyBorder="1" applyAlignment="1" applyProtection="1">
      <alignment vertical="center" wrapText="1"/>
      <protection locked="0"/>
    </xf>
    <xf numFmtId="0" fontId="51"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5" fillId="0" borderId="0" xfId="480" applyFont="1" applyFill="1" applyAlignment="1">
      <alignment horizontal="left" vertical="top" wrapText="1"/>
    </xf>
    <xf numFmtId="168" fontId="51" fillId="0" borderId="0" xfId="480" applyFont="1" applyFill="1" applyAlignment="1">
      <alignment vertical="top" wrapText="1"/>
    </xf>
    <xf numFmtId="0" fontId="83" fillId="0" borderId="0" xfId="502" applyNumberFormat="1" applyFont="1" applyFill="1" applyAlignment="1">
      <alignment horizontal="left" vertical="top" wrapText="1"/>
    </xf>
    <xf numFmtId="0" fontId="51" fillId="0" borderId="0" xfId="0" applyFont="1" applyAlignment="1">
      <alignment horizontal="left" vertical="top" wrapText="1"/>
    </xf>
    <xf numFmtId="0" fontId="51" fillId="0" borderId="0" xfId="502" applyFont="1" applyFill="1" applyAlignment="1">
      <alignment horizontal="left" vertical="top" wrapText="1"/>
    </xf>
    <xf numFmtId="0" fontId="51" fillId="0" borderId="0" xfId="569" applyFont="1" applyFill="1" applyAlignment="1">
      <alignment vertical="top" wrapText="1"/>
    </xf>
    <xf numFmtId="0" fontId="93" fillId="0" borderId="0" xfId="507" applyNumberFormat="1" applyFont="1" applyFill="1" applyAlignment="1">
      <alignment horizontal="left" vertical="top" wrapText="1"/>
    </xf>
    <xf numFmtId="0" fontId="51" fillId="0" borderId="0" xfId="507" applyNumberFormat="1" applyFont="1" applyFill="1" applyAlignment="1">
      <alignment horizontal="left" vertical="top" wrapText="1"/>
    </xf>
    <xf numFmtId="168" fontId="55" fillId="0" borderId="0" xfId="480" applyFont="1" applyFill="1" applyAlignment="1">
      <alignment vertical="top" wrapText="1"/>
    </xf>
    <xf numFmtId="9" fontId="94" fillId="0" borderId="0" xfId="480" applyNumberFormat="1" applyFont="1" applyFill="1" applyAlignment="1">
      <alignment horizontal="left" vertical="top" wrapText="1"/>
    </xf>
    <xf numFmtId="0" fontId="83" fillId="0" borderId="0" xfId="502" applyNumberFormat="1" applyFont="1" applyFill="1" applyAlignment="1">
      <alignment horizontal="justify" vertical="top"/>
    </xf>
    <xf numFmtId="0" fontId="51" fillId="0" borderId="0" xfId="502" applyNumberFormat="1" applyFont="1" applyFill="1" applyAlignment="1">
      <alignment horizontal="justify" vertical="top"/>
    </xf>
    <xf numFmtId="0" fontId="51" fillId="0" borderId="0" xfId="0" applyFont="1" applyAlignment="1">
      <alignment horizontal="left" vertical="top"/>
    </xf>
    <xf numFmtId="0" fontId="51" fillId="0" borderId="0" xfId="502" applyFont="1" applyFill="1" applyAlignment="1">
      <alignment horizontal="justify" vertical="top"/>
    </xf>
    <xf numFmtId="0" fontId="94" fillId="0" borderId="0" xfId="502" applyFont="1" applyFill="1" applyAlignment="1">
      <alignment horizontal="justify" vertical="top"/>
    </xf>
    <xf numFmtId="0" fontId="83" fillId="0" borderId="0" xfId="502" applyNumberFormat="1" applyFont="1" applyFill="1" applyBorder="1" applyAlignment="1">
      <alignment horizontal="left" vertical="top" wrapText="1"/>
    </xf>
    <xf numFmtId="0" fontId="51" fillId="0" borderId="0" xfId="502" applyFont="1" applyFill="1" applyBorder="1" applyAlignment="1">
      <alignment horizontal="left" vertical="top" wrapText="1"/>
    </xf>
    <xf numFmtId="0" fontId="56" fillId="0" borderId="0" xfId="502" applyFont="1" applyFill="1" applyBorder="1" applyAlignment="1">
      <alignment horizontal="left" vertical="top" wrapText="1"/>
    </xf>
    <xf numFmtId="0" fontId="94" fillId="0" borderId="0" xfId="502" applyFont="1" applyFill="1" applyAlignment="1">
      <alignment horizontal="left" vertical="top" wrapText="1"/>
    </xf>
    <xf numFmtId="168" fontId="55" fillId="0" borderId="0" xfId="480" applyFont="1" applyFill="1" applyAlignment="1" applyProtection="1">
      <alignment horizontal="left" vertical="top" wrapText="1"/>
    </xf>
    <xf numFmtId="0" fontId="95" fillId="0" borderId="0" xfId="502" applyFont="1" applyFill="1" applyAlignment="1">
      <alignment vertical="top" wrapText="1"/>
    </xf>
    <xf numFmtId="0" fontId="83" fillId="0" borderId="0" xfId="502" applyFont="1" applyFill="1" applyAlignment="1">
      <alignment vertical="top" wrapText="1"/>
    </xf>
    <xf numFmtId="168" fontId="55" fillId="0" borderId="0" xfId="480" applyFont="1" applyFill="1" applyBorder="1" applyAlignment="1">
      <alignment vertical="top" wrapText="1"/>
    </xf>
    <xf numFmtId="0" fontId="96" fillId="0" borderId="0" xfId="0" applyFont="1"/>
    <xf numFmtId="168" fontId="55" fillId="0" borderId="0" xfId="480" applyFont="1" applyFill="1" applyAlignment="1" applyProtection="1">
      <alignment horizontal="left" vertical="top" wrapText="1"/>
      <protection hidden="1"/>
    </xf>
    <xf numFmtId="0" fontId="97"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5" fillId="36" borderId="19" xfId="0" applyFont="1" applyFill="1" applyBorder="1" applyAlignment="1">
      <alignment vertical="top" wrapText="1"/>
    </xf>
    <xf numFmtId="0" fontId="55" fillId="36" borderId="19" xfId="502" applyNumberFormat="1" applyFont="1" applyFill="1" applyBorder="1" applyAlignment="1">
      <alignment vertical="top" wrapText="1"/>
    </xf>
    <xf numFmtId="0" fontId="10" fillId="0" borderId="19" xfId="487" applyFill="1" applyBorder="1" applyAlignment="1">
      <alignment vertical="center"/>
      <protection locked="0"/>
    </xf>
    <xf numFmtId="0" fontId="10" fillId="0" borderId="19" xfId="487" applyBorder="1" applyAlignment="1">
      <alignment vertical="center"/>
      <protection locked="0"/>
    </xf>
    <xf numFmtId="0" fontId="3" fillId="0" borderId="0" xfId="592" applyAlignment="1">
      <alignment vertical="top" wrapText="1"/>
    </xf>
    <xf numFmtId="0" fontId="55" fillId="0" borderId="0" xfId="0" applyFont="1" applyFill="1" applyAlignment="1">
      <alignment vertical="top" wrapText="1"/>
    </xf>
    <xf numFmtId="0" fontId="52" fillId="0" borderId="0" xfId="0" applyFont="1" applyFill="1" applyAlignment="1">
      <alignment vertical="top" wrapText="1"/>
    </xf>
    <xf numFmtId="0" fontId="0" fillId="0" borderId="0" xfId="0" applyFont="1" applyFill="1" applyAlignment="1">
      <alignment vertical="top"/>
    </xf>
    <xf numFmtId="0" fontId="55" fillId="0" borderId="0" xfId="0" applyFont="1" applyFill="1" applyBorder="1" applyAlignment="1">
      <alignment vertical="top" wrapText="1"/>
    </xf>
    <xf numFmtId="0" fontId="0" fillId="0" borderId="0" xfId="0" applyFont="1" applyFill="1" applyBorder="1" applyAlignment="1">
      <alignment horizontal="left" vertical="top" wrapText="1"/>
    </xf>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1"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33" borderId="19" xfId="0" applyFont="1" applyFill="1" applyBorder="1" applyAlignment="1" applyProtection="1">
      <alignment horizontal="left" vertical="center" wrapText="1"/>
      <protection locked="0"/>
    </xf>
    <xf numFmtId="0" fontId="30" fillId="0" borderId="0" xfId="0" applyFont="1" applyFill="1" applyBorder="1" applyAlignment="1" applyProtection="1">
      <alignment vertical="center" wrapText="1"/>
      <protection locked="0"/>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0" borderId="48" xfId="0" applyBorder="1" applyAlignment="1" applyProtection="1">
      <alignment horizontal="left" vertical="center" wrapText="1"/>
      <protection locked="0"/>
    </xf>
    <xf numFmtId="0" fontId="100" fillId="0" borderId="0" xfId="1184" applyAlignment="1" applyProtection="1">
      <alignment vertical="center" wrapText="1"/>
      <protection locked="0"/>
    </xf>
    <xf numFmtId="0" fontId="100" fillId="0" borderId="48" xfId="1184" applyBorder="1" applyAlignment="1" applyProtection="1">
      <alignment horizontal="left" vertical="center" wrapText="1"/>
      <protection locked="0" hidden="1"/>
    </xf>
    <xf numFmtId="0" fontId="100" fillId="0" borderId="19" xfId="1184" applyFont="1" applyBorder="1" applyAlignment="1" applyProtection="1">
      <alignment vertical="center" wrapText="1"/>
      <protection locked="0" hidden="1"/>
    </xf>
    <xf numFmtId="0" fontId="100" fillId="0" borderId="48" xfId="1184" applyBorder="1" applyAlignment="1" applyProtection="1">
      <alignment horizontal="left" vertical="center" wrapText="1"/>
      <protection locked="0"/>
    </xf>
    <xf numFmtId="0" fontId="100" fillId="33" borderId="53" xfId="1184" applyFont="1" applyFill="1" applyBorder="1" applyAlignment="1" applyProtection="1">
      <alignment horizontal="left" vertical="center" wrapText="1"/>
      <protection locked="0" hidden="1"/>
    </xf>
    <xf numFmtId="0" fontId="100" fillId="33" borderId="42" xfId="1184" applyFont="1" applyFill="1" applyBorder="1" applyAlignment="1" applyProtection="1">
      <alignment horizontal="left" vertical="center" wrapText="1"/>
      <protection locked="0" hidden="1"/>
    </xf>
    <xf numFmtId="0" fontId="100" fillId="0" borderId="19" xfId="1184" applyFont="1" applyBorder="1" applyAlignment="1" applyProtection="1">
      <alignment vertical="center" wrapText="1"/>
      <protection locked="0"/>
    </xf>
    <xf numFmtId="0" fontId="100" fillId="33" borderId="42" xfId="1184" applyFont="1" applyFill="1" applyBorder="1" applyAlignment="1" applyProtection="1">
      <alignment horizontal="left" vertical="center" wrapText="1"/>
      <protection locked="0"/>
    </xf>
    <xf numFmtId="0" fontId="100" fillId="0" borderId="57" xfId="1184" applyFont="1" applyBorder="1" applyAlignment="1" applyProtection="1">
      <alignment vertical="center" wrapText="1"/>
      <protection locked="0"/>
    </xf>
    <xf numFmtId="0" fontId="100" fillId="33" borderId="19" xfId="1184" applyFont="1" applyFill="1" applyBorder="1" applyAlignment="1" applyProtection="1">
      <alignment horizontal="left" vertical="center" wrapText="1"/>
      <protection locked="0"/>
    </xf>
    <xf numFmtId="0" fontId="103" fillId="0" borderId="0" xfId="1184" applyFont="1" applyFill="1" applyBorder="1" applyAlignment="1" applyProtection="1">
      <alignment vertical="center" wrapText="1"/>
      <protection locked="0"/>
    </xf>
    <xf numFmtId="0" fontId="100" fillId="34" borderId="0" xfId="1184" applyFill="1" applyAlignment="1" applyProtection="1">
      <alignment vertical="center" wrapText="1"/>
      <protection locked="0"/>
    </xf>
    <xf numFmtId="0" fontId="100" fillId="0" borderId="0" xfId="1184" applyFill="1" applyAlignment="1" applyProtection="1">
      <alignment vertical="center" wrapText="1"/>
      <protection locked="0"/>
    </xf>
    <xf numFmtId="0" fontId="104" fillId="0" borderId="0" xfId="1184" applyFont="1" applyAlignment="1" applyProtection="1">
      <alignment vertical="center" wrapText="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33" borderId="19" xfId="0" applyFont="1" applyFill="1" applyBorder="1" applyAlignment="1" applyProtection="1">
      <alignment horizontal="left" vertical="center" wrapText="1"/>
      <protection locked="0"/>
    </xf>
    <xf numFmtId="0" fontId="30" fillId="0" borderId="0" xfId="0" applyFont="1" applyFill="1" applyBorder="1" applyAlignment="1" applyProtection="1">
      <alignment vertical="center" wrapText="1"/>
      <protection locked="0"/>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33" borderId="19" xfId="0" applyFont="1" applyFill="1" applyBorder="1" applyAlignment="1" applyProtection="1">
      <alignment horizontal="left" vertical="center" wrapText="1"/>
      <protection locked="0"/>
    </xf>
    <xf numFmtId="0" fontId="30" fillId="0" borderId="0" xfId="0" applyFont="1" applyFill="1" applyBorder="1" applyAlignment="1" applyProtection="1">
      <alignment vertical="center" wrapText="1"/>
      <protection locked="0"/>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0" borderId="48" xfId="0" applyBorder="1" applyAlignment="1" applyProtection="1">
      <alignment horizontal="left" vertical="center" wrapText="1"/>
      <protection locked="0"/>
    </xf>
    <xf numFmtId="0" fontId="27" fillId="33" borderId="48" xfId="570" applyFont="1" applyFill="1" applyBorder="1" applyAlignment="1">
      <alignment horizontal="center" vertical="top" wrapText="1"/>
    </xf>
    <xf numFmtId="0" fontId="27" fillId="33" borderId="49" xfId="570" applyFont="1" applyFill="1" applyBorder="1" applyAlignment="1">
      <alignment horizontal="center" vertical="top" wrapText="1"/>
    </xf>
    <xf numFmtId="0" fontId="27" fillId="33" borderId="11" xfId="570" applyFont="1" applyFill="1" applyBorder="1" applyAlignment="1">
      <alignment horizontal="center" vertical="top" wrapText="1"/>
    </xf>
    <xf numFmtId="2" fontId="27" fillId="33" borderId="48" xfId="570" applyNumberFormat="1" applyFont="1" applyFill="1" applyBorder="1" applyAlignment="1">
      <alignment horizontal="center" vertical="top" wrapText="1"/>
    </xf>
    <xf numFmtId="2" fontId="27" fillId="33" borderId="49" xfId="570" applyNumberFormat="1" applyFont="1" applyFill="1" applyBorder="1" applyAlignment="1">
      <alignment horizontal="center" vertical="top" wrapText="1"/>
    </xf>
    <xf numFmtId="2" fontId="27" fillId="33" borderId="11" xfId="570" applyNumberFormat="1" applyFont="1" applyFill="1" applyBorder="1" applyAlignment="1">
      <alignment horizontal="center" vertical="top" wrapText="1"/>
    </xf>
    <xf numFmtId="0" fontId="27" fillId="0" borderId="48" xfId="570" applyFont="1" applyFill="1" applyBorder="1" applyAlignment="1">
      <alignment horizontal="center" vertical="top" wrapText="1"/>
    </xf>
    <xf numFmtId="0" fontId="27" fillId="0" borderId="49" xfId="570" applyFont="1" applyFill="1" applyBorder="1" applyAlignment="1">
      <alignment horizontal="center" vertical="top" wrapText="1"/>
    </xf>
    <xf numFmtId="0" fontId="27" fillId="0" borderId="11" xfId="570" applyFont="1" applyFill="1" applyBorder="1" applyAlignment="1">
      <alignment horizontal="center" vertical="top" wrapText="1"/>
    </xf>
    <xf numFmtId="168" fontId="27" fillId="0" borderId="48" xfId="570" applyNumberFormat="1" applyFont="1" applyFill="1" applyBorder="1" applyAlignment="1">
      <alignment horizontal="center" vertical="top" wrapText="1"/>
    </xf>
    <xf numFmtId="168" fontId="27" fillId="0" borderId="49" xfId="570" applyNumberFormat="1" applyFont="1" applyFill="1" applyBorder="1" applyAlignment="1">
      <alignment horizontal="center" vertical="top" wrapText="1"/>
    </xf>
    <xf numFmtId="168" fontId="27" fillId="0" borderId="11" xfId="570" applyNumberFormat="1" applyFont="1" applyFill="1" applyBorder="1" applyAlignment="1">
      <alignment horizontal="center" vertical="top" wrapText="1"/>
    </xf>
    <xf numFmtId="0" fontId="27" fillId="33" borderId="48" xfId="570" applyFont="1" applyFill="1" applyBorder="1" applyAlignment="1">
      <alignment horizontal="left" vertical="top" wrapText="1"/>
    </xf>
    <xf numFmtId="0" fontId="27" fillId="33" borderId="49" xfId="570" applyFont="1" applyFill="1" applyBorder="1" applyAlignment="1">
      <alignment horizontal="left" vertical="top" wrapText="1"/>
    </xf>
    <xf numFmtId="0" fontId="27" fillId="33" borderId="11" xfId="570" applyFont="1" applyFill="1" applyBorder="1" applyAlignment="1">
      <alignment horizontal="left" vertical="top" wrapText="1"/>
    </xf>
    <xf numFmtId="0" fontId="14" fillId="33" borderId="15" xfId="0" applyFont="1" applyFill="1" applyBorder="1" applyAlignment="1">
      <alignment horizontal="center" vertical="center" wrapText="1"/>
    </xf>
    <xf numFmtId="0" fontId="14" fillId="33" borderId="32" xfId="0" applyFont="1" applyFill="1" applyBorder="1" applyAlignment="1">
      <alignment horizontal="center" vertical="center" wrapText="1"/>
    </xf>
    <xf numFmtId="0" fontId="8" fillId="33" borderId="45" xfId="0" applyFont="1" applyFill="1" applyBorder="1" applyAlignment="1">
      <alignment horizontal="center"/>
    </xf>
    <xf numFmtId="0" fontId="11" fillId="33" borderId="0" xfId="0" applyFont="1" applyFill="1" applyBorder="1" applyAlignment="1">
      <alignment horizontal="center"/>
    </xf>
    <xf numFmtId="0" fontId="28" fillId="33" borderId="0" xfId="0" applyFont="1" applyFill="1" applyBorder="1" applyAlignment="1">
      <alignment horizontal="center" vertical="center" wrapText="1"/>
    </xf>
    <xf numFmtId="0" fontId="28" fillId="33" borderId="60" xfId="0" applyFont="1" applyFill="1" applyBorder="1" applyAlignment="1">
      <alignment horizontal="center" vertical="center" wrapText="1"/>
    </xf>
    <xf numFmtId="168" fontId="27" fillId="33" borderId="48" xfId="570" applyNumberFormat="1" applyFont="1" applyFill="1" applyBorder="1" applyAlignment="1">
      <alignment horizontal="center" vertical="top" wrapText="1"/>
    </xf>
    <xf numFmtId="168" fontId="27" fillId="33" borderId="49" xfId="570" applyNumberFormat="1" applyFont="1" applyFill="1" applyBorder="1" applyAlignment="1">
      <alignment horizontal="center" vertical="top" wrapText="1"/>
    </xf>
    <xf numFmtId="168" fontId="27"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9" fontId="17" fillId="33" borderId="61" xfId="0" applyNumberFormat="1" applyFont="1" applyFill="1" applyBorder="1" applyAlignment="1" applyProtection="1">
      <alignment horizontal="left" vertical="center"/>
      <protection locked="0"/>
    </xf>
    <xf numFmtId="9" fontId="17" fillId="33" borderId="37" xfId="0" applyNumberFormat="1" applyFont="1" applyFill="1" applyBorder="1" applyAlignment="1" applyProtection="1">
      <alignment horizontal="left" vertical="center"/>
      <protection locked="0"/>
    </xf>
    <xf numFmtId="0" fontId="17" fillId="33" borderId="61" xfId="0" applyFont="1" applyFill="1" applyBorder="1" applyAlignment="1" applyProtection="1">
      <alignment horizontal="left" vertical="center"/>
      <protection locked="0"/>
    </xf>
    <xf numFmtId="0" fontId="17" fillId="33" borderId="37" xfId="0" applyFont="1" applyFill="1" applyBorder="1" applyAlignment="1" applyProtection="1">
      <alignment horizontal="left" vertical="center"/>
      <protection locked="0"/>
    </xf>
    <xf numFmtId="9" fontId="13" fillId="33" borderId="61" xfId="0" applyNumberFormat="1" applyFont="1" applyFill="1" applyBorder="1" applyAlignment="1" applyProtection="1">
      <alignment horizontal="left" vertical="center" wrapText="1"/>
      <protection locked="0"/>
    </xf>
    <xf numFmtId="0" fontId="13" fillId="33" borderId="10" xfId="0" applyFont="1" applyFill="1" applyBorder="1" applyAlignment="1" applyProtection="1">
      <alignment horizontal="left" vertical="center" wrapText="1"/>
      <protection locked="0"/>
    </xf>
    <xf numFmtId="0" fontId="13" fillId="33" borderId="37" xfId="0" applyFont="1" applyFill="1" applyBorder="1" applyAlignment="1" applyProtection="1">
      <alignment horizontal="left" vertical="center" wrapText="1"/>
      <protection locked="0"/>
    </xf>
    <xf numFmtId="0" fontId="13" fillId="33" borderId="61" xfId="0" applyFont="1" applyFill="1" applyBorder="1" applyAlignment="1" applyProtection="1">
      <alignment horizontal="left" vertical="center" wrapText="1"/>
      <protection locked="0"/>
    </xf>
    <xf numFmtId="0" fontId="16" fillId="33" borderId="27" xfId="0" applyFont="1" applyFill="1" applyBorder="1" applyAlignment="1" applyProtection="1">
      <alignment horizontal="left" wrapText="1"/>
      <protection hidden="1"/>
    </xf>
    <xf numFmtId="49" fontId="17" fillId="33" borderId="61" xfId="0" applyNumberFormat="1" applyFont="1" applyFill="1" applyBorder="1" applyAlignment="1" applyProtection="1">
      <alignment horizontal="left" vertical="center" wrapText="1"/>
      <protection locked="0" hidden="1"/>
    </xf>
    <xf numFmtId="49" fontId="17" fillId="33" borderId="10" xfId="0" applyNumberFormat="1" applyFont="1" applyFill="1" applyBorder="1" applyAlignment="1" applyProtection="1">
      <alignment horizontal="left" vertical="center" wrapText="1"/>
      <protection locked="0" hidden="1"/>
    </xf>
    <xf numFmtId="49" fontId="17" fillId="33" borderId="37" xfId="0" applyNumberFormat="1" applyFont="1" applyFill="1" applyBorder="1" applyAlignment="1" applyProtection="1">
      <alignment horizontal="left" vertical="center" wrapText="1"/>
      <protection locked="0" hidden="1"/>
    </xf>
    <xf numFmtId="169" fontId="16" fillId="33" borderId="34" xfId="0" applyNumberFormat="1" applyFont="1" applyFill="1" applyBorder="1" applyAlignment="1" applyProtection="1">
      <alignment horizontal="center" wrapText="1"/>
      <protection locked="0"/>
    </xf>
    <xf numFmtId="169" fontId="16" fillId="33" borderId="62" xfId="0" applyNumberFormat="1" applyFont="1" applyFill="1" applyBorder="1" applyAlignment="1" applyProtection="1">
      <alignment horizontal="center" wrapText="1"/>
      <protection locked="0"/>
    </xf>
    <xf numFmtId="0" fontId="16" fillId="33" borderId="27" xfId="0" applyFont="1" applyFill="1" applyBorder="1" applyAlignment="1" applyProtection="1">
      <alignment horizontal="center" wrapText="1"/>
      <protection hidden="1"/>
    </xf>
    <xf numFmtId="0" fontId="17" fillId="0" borderId="61" xfId="0" applyFont="1" applyFill="1" applyBorder="1" applyAlignment="1" applyProtection="1">
      <alignment horizontal="left" vertical="center"/>
      <protection locked="0"/>
    </xf>
    <xf numFmtId="0" fontId="17" fillId="0" borderId="37" xfId="0" applyFont="1" applyFill="1" applyBorder="1" applyAlignment="1" applyProtection="1">
      <alignment horizontal="left" vertical="center"/>
      <protection locked="0"/>
    </xf>
    <xf numFmtId="0" fontId="85" fillId="33" borderId="61" xfId="487" applyFont="1" applyFill="1" applyBorder="1" applyAlignment="1" applyProtection="1">
      <alignment horizontal="left" vertical="center" wrapText="1"/>
      <protection locked="0"/>
    </xf>
    <xf numFmtId="0" fontId="86" fillId="33" borderId="10" xfId="0" applyFont="1" applyFill="1" applyBorder="1" applyAlignment="1" applyProtection="1">
      <alignment horizontal="left" vertical="center" wrapText="1"/>
      <protection locked="0"/>
    </xf>
    <xf numFmtId="0" fontId="86"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5" fillId="33" borderId="61" xfId="0" applyFont="1" applyFill="1" applyBorder="1" applyAlignment="1" applyProtection="1">
      <alignment horizontal="center" vertical="center"/>
      <protection hidden="1"/>
    </xf>
    <xf numFmtId="0" fontId="15" fillId="33" borderId="10" xfId="0" applyFont="1" applyFill="1" applyBorder="1" applyAlignment="1" applyProtection="1">
      <alignment horizontal="center" vertical="center"/>
      <protection hidden="1"/>
    </xf>
    <xf numFmtId="0" fontId="15" fillId="33" borderId="37" xfId="0" applyFont="1" applyFill="1" applyBorder="1" applyAlignment="1" applyProtection="1">
      <alignment horizontal="center" vertical="center"/>
      <protection hidden="1"/>
    </xf>
    <xf numFmtId="49" fontId="17" fillId="33" borderId="34" xfId="0" applyNumberFormat="1" applyFont="1" applyFill="1" applyBorder="1" applyAlignment="1" applyProtection="1">
      <alignment horizontal="left" vertical="center" wrapText="1"/>
      <protection locked="0" hidden="1"/>
    </xf>
    <xf numFmtId="49" fontId="17" fillId="33" borderId="27" xfId="0" applyNumberFormat="1" applyFont="1" applyFill="1" applyBorder="1" applyAlignment="1" applyProtection="1">
      <alignment horizontal="left" vertical="center" wrapText="1"/>
      <protection locked="0" hidden="1"/>
    </xf>
    <xf numFmtId="49" fontId="17" fillId="33" borderId="62" xfId="0" applyNumberFormat="1" applyFont="1" applyFill="1" applyBorder="1" applyAlignment="1" applyProtection="1">
      <alignment horizontal="left" vertical="center" wrapText="1"/>
      <protection locked="0" hidden="1"/>
    </xf>
    <xf numFmtId="0" fontId="16" fillId="33" borderId="0" xfId="0" applyFont="1" applyFill="1" applyBorder="1" applyAlignment="1" applyProtection="1">
      <alignment horizontal="center" vertical="center" wrapText="1"/>
      <protection hidden="1"/>
    </xf>
    <xf numFmtId="0" fontId="17" fillId="33" borderId="63" xfId="0" applyFont="1" applyFill="1" applyBorder="1" applyAlignment="1" applyProtection="1">
      <alignment horizontal="left" vertical="center" wrapText="1"/>
      <protection locked="0"/>
    </xf>
    <xf numFmtId="0" fontId="17" fillId="33" borderId="28" xfId="0" applyFont="1" applyFill="1" applyBorder="1" applyAlignment="1" applyProtection="1">
      <alignment horizontal="left" vertical="center" wrapText="1"/>
      <protection locked="0"/>
    </xf>
    <xf numFmtId="0" fontId="17" fillId="33" borderId="53" xfId="0" applyFont="1" applyFill="1" applyBorder="1" applyAlignment="1" applyProtection="1">
      <alignment horizontal="left" vertical="center" wrapText="1"/>
      <protection locked="0"/>
    </xf>
    <xf numFmtId="49" fontId="17" fillId="33" borderId="61" xfId="0" applyNumberFormat="1" applyFont="1" applyFill="1" applyBorder="1" applyAlignment="1" applyProtection="1">
      <alignment horizontal="left" vertical="center" wrapText="1"/>
      <protection locked="0"/>
    </xf>
    <xf numFmtId="49" fontId="17" fillId="33" borderId="10" xfId="0" applyNumberFormat="1" applyFont="1" applyFill="1" applyBorder="1" applyAlignment="1" applyProtection="1">
      <alignment horizontal="left" vertical="center" wrapText="1"/>
      <protection locked="0"/>
    </xf>
    <xf numFmtId="49" fontId="17" fillId="33" borderId="37" xfId="0" applyNumberFormat="1" applyFont="1" applyFill="1" applyBorder="1" applyAlignment="1" applyProtection="1">
      <alignment horizontal="left" vertical="center" wrapText="1"/>
      <protection locked="0"/>
    </xf>
    <xf numFmtId="0" fontId="26" fillId="0" borderId="28" xfId="487" applyFont="1" applyFill="1" applyBorder="1" applyAlignment="1" applyProtection="1">
      <alignment horizontal="center" vertical="center" wrapText="1"/>
      <protection hidden="1"/>
    </xf>
    <xf numFmtId="0" fontId="26" fillId="33" borderId="0" xfId="487" applyFont="1" applyFill="1" applyBorder="1" applyAlignment="1" applyProtection="1">
      <alignment horizontal="center" vertical="center" wrapText="1"/>
      <protection hidden="1"/>
    </xf>
    <xf numFmtId="49" fontId="88" fillId="33" borderId="61" xfId="487" applyNumberFormat="1" applyFont="1" applyFill="1" applyBorder="1" applyAlignment="1" applyProtection="1">
      <alignment horizontal="left" vertical="center" wrapText="1"/>
      <protection locked="0" hidden="1"/>
    </xf>
    <xf numFmtId="49" fontId="88" fillId="33" borderId="10" xfId="487" applyNumberFormat="1" applyFont="1" applyFill="1" applyBorder="1" applyAlignment="1" applyProtection="1">
      <alignment horizontal="left" vertical="center" wrapText="1"/>
      <protection locked="0" hidden="1"/>
    </xf>
    <xf numFmtId="49" fontId="88" fillId="33" borderId="37" xfId="487" applyNumberFormat="1" applyFont="1" applyFill="1" applyBorder="1" applyAlignment="1" applyProtection="1">
      <alignment horizontal="left" vertical="center" wrapText="1"/>
      <protection locked="0" hidden="1"/>
    </xf>
    <xf numFmtId="0" fontId="16" fillId="33" borderId="27" xfId="0" applyFont="1" applyFill="1" applyBorder="1" applyAlignment="1" applyProtection="1">
      <alignment horizontal="center" vertical="top" wrapText="1"/>
      <protection hidden="1"/>
    </xf>
    <xf numFmtId="0" fontId="16" fillId="33" borderId="42" xfId="0" applyFont="1" applyFill="1" applyBorder="1" applyAlignment="1" applyProtection="1">
      <alignment horizontal="right" vertical="center"/>
      <protection hidden="1"/>
    </xf>
    <xf numFmtId="0" fontId="16" fillId="33" borderId="29" xfId="0" applyFont="1" applyFill="1" applyBorder="1" applyAlignment="1" applyProtection="1">
      <alignment horizontal="right" vertical="center"/>
      <protection hidden="1"/>
    </xf>
    <xf numFmtId="49" fontId="10" fillId="33" borderId="61" xfId="487" applyNumberFormat="1" applyFill="1" applyBorder="1" applyAlignment="1" applyProtection="1">
      <alignment horizontal="left" vertical="center" wrapText="1"/>
      <protection locked="0"/>
    </xf>
    <xf numFmtId="49" fontId="99" fillId="33" borderId="10" xfId="0" applyNumberFormat="1" applyFont="1" applyFill="1" applyBorder="1" applyAlignment="1" applyProtection="1">
      <alignment horizontal="left" vertical="center" wrapText="1"/>
      <protection locked="0"/>
    </xf>
    <xf numFmtId="49" fontId="99" fillId="33" borderId="37" xfId="0" applyNumberFormat="1" applyFont="1" applyFill="1" applyBorder="1" applyAlignment="1" applyProtection="1">
      <alignment horizontal="left" vertical="center" wrapText="1"/>
      <protection locked="0"/>
    </xf>
    <xf numFmtId="0" fontId="25" fillId="0" borderId="27" xfId="487" applyFont="1" applyFill="1" applyBorder="1" applyAlignment="1" applyProtection="1">
      <alignment horizontal="center"/>
      <protection hidden="1"/>
    </xf>
    <xf numFmtId="0" fontId="23" fillId="0" borderId="27" xfId="487" applyFont="1" applyFill="1" applyBorder="1" applyAlignment="1" applyProtection="1">
      <alignment horizontal="center" wrapText="1"/>
      <protection hidden="1"/>
    </xf>
    <xf numFmtId="0" fontId="19" fillId="33" borderId="0" xfId="0" applyFont="1" applyFill="1" applyBorder="1" applyAlignment="1" applyProtection="1">
      <alignment horizontal="center" wrapText="1"/>
    </xf>
    <xf numFmtId="0" fontId="16" fillId="33" borderId="10" xfId="0" applyFont="1" applyFill="1" applyBorder="1" applyAlignment="1" applyProtection="1">
      <alignment horizontal="left" wrapText="1"/>
      <protection hidden="1"/>
    </xf>
    <xf numFmtId="0" fontId="17" fillId="33" borderId="10" xfId="0" applyFont="1" applyFill="1" applyBorder="1" applyAlignment="1" applyProtection="1">
      <alignment horizontal="center" vertical="center"/>
    </xf>
    <xf numFmtId="0" fontId="87" fillId="0" borderId="34" xfId="487" applyFont="1" applyFill="1" applyBorder="1" applyAlignment="1" applyProtection="1">
      <alignment horizontal="left" vertical="center" wrapText="1"/>
    </xf>
    <xf numFmtId="0" fontId="87" fillId="0" borderId="27" xfId="487" applyFont="1" applyFill="1" applyBorder="1" applyAlignment="1" applyProtection="1">
      <alignment horizontal="left" vertical="center" wrapText="1"/>
    </xf>
    <xf numFmtId="0" fontId="87" fillId="0" borderId="62" xfId="487" applyFont="1" applyFill="1" applyBorder="1" applyAlignment="1" applyProtection="1">
      <alignment horizontal="left" vertical="center" wrapText="1"/>
    </xf>
    <xf numFmtId="0" fontId="19" fillId="33" borderId="32" xfId="0" applyFont="1" applyFill="1" applyBorder="1" applyAlignment="1" applyProtection="1">
      <alignment horizontal="center" vertical="center"/>
      <protection hidden="1"/>
    </xf>
    <xf numFmtId="0" fontId="19" fillId="33" borderId="45" xfId="0" applyFont="1" applyFill="1" applyBorder="1" applyAlignment="1" applyProtection="1">
      <alignment horizontal="center" vertical="center"/>
      <protection hidden="1"/>
    </xf>
    <xf numFmtId="0" fontId="26" fillId="0" borderId="0" xfId="487" applyFont="1" applyFill="1" applyBorder="1" applyAlignment="1" applyProtection="1">
      <alignment horizontal="center" vertical="center" wrapText="1"/>
      <protection hidden="1"/>
    </xf>
    <xf numFmtId="0" fontId="17" fillId="33" borderId="61" xfId="0" applyFont="1" applyFill="1" applyBorder="1" applyAlignment="1" applyProtection="1">
      <alignment horizontal="left" vertical="center" wrapText="1"/>
      <protection locked="0"/>
    </xf>
    <xf numFmtId="0" fontId="17" fillId="33" borderId="37" xfId="0" applyFont="1" applyFill="1" applyBorder="1" applyAlignment="1" applyProtection="1">
      <alignment horizontal="left" vertical="center" wrapText="1"/>
      <protection locked="0"/>
    </xf>
    <xf numFmtId="0" fontId="13" fillId="33" borderId="10" xfId="0" applyFont="1" applyFill="1" applyBorder="1" applyAlignment="1" applyProtection="1">
      <alignment horizontal="left" vertical="center" wrapText="1"/>
    </xf>
    <xf numFmtId="0" fontId="11" fillId="33" borderId="27" xfId="0" applyFont="1" applyFill="1" applyBorder="1" applyAlignment="1" applyProtection="1">
      <alignment horizontal="center" wrapText="1"/>
      <protection hidden="1"/>
    </xf>
    <xf numFmtId="0" fontId="50" fillId="33" borderId="38" xfId="487" applyFont="1" applyFill="1" applyBorder="1" applyAlignment="1" applyProtection="1">
      <alignment horizontal="center" vertical="center" wrapText="1"/>
      <protection hidden="1"/>
    </xf>
    <xf numFmtId="0" fontId="50" fillId="33" borderId="0" xfId="487" applyFont="1" applyFill="1" applyBorder="1" applyAlignment="1" applyProtection="1">
      <alignment horizontal="center" vertical="center" wrapText="1"/>
      <protection hidden="1"/>
    </xf>
    <xf numFmtId="0" fontId="14" fillId="0" borderId="60" xfId="0" applyFont="1" applyBorder="1" applyAlignment="1" applyProtection="1">
      <alignment horizontal="left" vertical="center" wrapText="1"/>
      <protection hidden="1"/>
    </xf>
    <xf numFmtId="0" fontId="13" fillId="33" borderId="27" xfId="0" applyFont="1" applyFill="1" applyBorder="1" applyAlignment="1" applyProtection="1">
      <alignment horizontal="center" vertical="center" wrapText="1"/>
      <protection hidden="1"/>
    </xf>
    <xf numFmtId="0" fontId="13"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3" fillId="33" borderId="0" xfId="487" applyFont="1" applyFill="1" applyBorder="1" applyAlignment="1" applyProtection="1">
      <alignment horizontal="center" vertical="center" wrapText="1"/>
      <protection hidden="1"/>
    </xf>
    <xf numFmtId="0" fontId="36"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8"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1294">
    <cellStyle name="20% - Accent1 2" xfId="1"/>
    <cellStyle name="20% - Accent1 2 2" xfId="1124"/>
    <cellStyle name="20% - Accent2 2" xfId="2"/>
    <cellStyle name="20% - Accent2 2 2" xfId="1134"/>
    <cellStyle name="20% - Accent3 2" xfId="3"/>
    <cellStyle name="20% - Accent3 2 2" xfId="1160"/>
    <cellStyle name="20% - Accent4 2" xfId="4"/>
    <cellStyle name="20% - Accent4 2 2" xfId="1121"/>
    <cellStyle name="20% - Accent5 2" xfId="5"/>
    <cellStyle name="20% - Accent5 2 2" xfId="1139"/>
    <cellStyle name="20% - Accent6 2" xfId="6"/>
    <cellStyle name="20% - Accent6 2 2" xfId="1127"/>
    <cellStyle name="40% - Accent1 2" xfId="7"/>
    <cellStyle name="40% - Accent1 2 2" xfId="1147"/>
    <cellStyle name="40% - Accent2 2" xfId="8"/>
    <cellStyle name="40% - Accent2 2 2" xfId="1123"/>
    <cellStyle name="40% - Accent3 2" xfId="9"/>
    <cellStyle name="40% - Accent3 2 2" xfId="1125"/>
    <cellStyle name="40% - Accent4 2" xfId="10"/>
    <cellStyle name="40% - Accent4 2 2" xfId="1118"/>
    <cellStyle name="40% - Accent5 2" xfId="11"/>
    <cellStyle name="40% - Accent5 2 2" xfId="1146"/>
    <cellStyle name="40% - Accent6 2" xfId="12"/>
    <cellStyle name="40% - Accent6 2 2" xfId="1145"/>
    <cellStyle name="60% - Accent1 2" xfId="13"/>
    <cellStyle name="60% - Accent1 2 2" xfId="1142"/>
    <cellStyle name="60% - Accent2 2" xfId="14"/>
    <cellStyle name="60% - Accent2 2 2" xfId="1130"/>
    <cellStyle name="60% - Accent3 2" xfId="15"/>
    <cellStyle name="60% - Accent3 2 2" xfId="1122"/>
    <cellStyle name="60% - Accent4 2" xfId="16"/>
    <cellStyle name="60% - Accent4 2 2" xfId="1115"/>
    <cellStyle name="60% - Accent5 2" xfId="17"/>
    <cellStyle name="60% - Accent5 2 2" xfId="1114"/>
    <cellStyle name="60% - Accent6 2" xfId="18"/>
    <cellStyle name="60% - Accent6 2 2" xfId="1113"/>
    <cellStyle name="Accent1 2" xfId="19"/>
    <cellStyle name="Accent1 2 2" xfId="1110"/>
    <cellStyle name="Accent2 2" xfId="20"/>
    <cellStyle name="Accent2 2 2" xfId="1109"/>
    <cellStyle name="Accent3 2" xfId="21"/>
    <cellStyle name="Accent3 2 2" xfId="1108"/>
    <cellStyle name="Accent4 2" xfId="22"/>
    <cellStyle name="Accent4 2 2" xfId="1107"/>
    <cellStyle name="Accent5 2" xfId="23"/>
    <cellStyle name="Accent5 2 2" xfId="1106"/>
    <cellStyle name="Accent6 2" xfId="24"/>
    <cellStyle name="Accent6 2 2" xfId="1164"/>
    <cellStyle name="Bad 2" xfId="25"/>
    <cellStyle name="Bad 2 2" xfId="1105"/>
    <cellStyle name="Bad 3" xfId="26"/>
    <cellStyle name="Bad 3 2" xfId="1104"/>
    <cellStyle name="Calculation 2" xfId="27"/>
    <cellStyle name="Calculation 2 2" xfId="1103"/>
    <cellStyle name="Check Cell 2" xfId="28"/>
    <cellStyle name="Check Cell 2 2" xfId="1102"/>
    <cellStyle name="Comma [0] 2" xfId="29"/>
    <cellStyle name="Comma [0] 2 2" xfId="622"/>
    <cellStyle name="Comma [0] 2 3" xfId="1101"/>
    <cellStyle name="Comma [0] 3" xfId="30"/>
    <cellStyle name="Comma [0] 3 2" xfId="1168"/>
    <cellStyle name="Comma [0] 4" xfId="31"/>
    <cellStyle name="Comma [0] 4 2" xfId="1098"/>
    <cellStyle name="Comma 10" xfId="32"/>
    <cellStyle name="Comma 10 2" xfId="625"/>
    <cellStyle name="Comma 10 3" xfId="1161"/>
    <cellStyle name="Comma 100" xfId="33"/>
    <cellStyle name="Comma 100 2" xfId="1094"/>
    <cellStyle name="Comma 101" xfId="34"/>
    <cellStyle name="Comma 101 2" xfId="1093"/>
    <cellStyle name="Comma 102" xfId="35"/>
    <cellStyle name="Comma 102 2" xfId="1092"/>
    <cellStyle name="Comma 103" xfId="36"/>
    <cellStyle name="Comma 103 2" xfId="1091"/>
    <cellStyle name="Comma 104" xfId="37"/>
    <cellStyle name="Comma 104 2" xfId="593"/>
    <cellStyle name="Comma 105" xfId="38"/>
    <cellStyle name="Comma 105 2" xfId="1090"/>
    <cellStyle name="Comma 106" xfId="39"/>
    <cellStyle name="Comma 106 2" xfId="1080"/>
    <cellStyle name="Comma 107" xfId="40"/>
    <cellStyle name="Comma 107 2" xfId="1087"/>
    <cellStyle name="Comma 108" xfId="41"/>
    <cellStyle name="Comma 108 2" xfId="1085"/>
    <cellStyle name="Comma 109" xfId="42"/>
    <cellStyle name="Comma 109 2" xfId="1083"/>
    <cellStyle name="Comma 11" xfId="43"/>
    <cellStyle name="Comma 11 2" xfId="636"/>
    <cellStyle name="Comma 11 3" xfId="1081"/>
    <cellStyle name="Comma 110" xfId="44"/>
    <cellStyle name="Comma 110 2" xfId="1089"/>
    <cellStyle name="Comma 111" xfId="45"/>
    <cellStyle name="Comma 111 2" xfId="1088"/>
    <cellStyle name="Comma 112" xfId="46"/>
    <cellStyle name="Comma 112 2" xfId="1086"/>
    <cellStyle name="Comma 113" xfId="47"/>
    <cellStyle name="Comma 113 2" xfId="1084"/>
    <cellStyle name="Comma 114" xfId="48"/>
    <cellStyle name="Comma 114 2" xfId="1082"/>
    <cellStyle name="Comma 115" xfId="49"/>
    <cellStyle name="Comma 115 2" xfId="1120"/>
    <cellStyle name="Comma 116" xfId="50"/>
    <cellStyle name="Comma 116 2" xfId="643"/>
    <cellStyle name="Comma 116 3" xfId="1079"/>
    <cellStyle name="Comma 117" xfId="51"/>
    <cellStyle name="Comma 117 2" xfId="644"/>
    <cellStyle name="Comma 117 3" xfId="1167"/>
    <cellStyle name="Comma 118" xfId="52"/>
    <cellStyle name="Comma 118 2" xfId="645"/>
    <cellStyle name="Comma 118 3" xfId="1077"/>
    <cellStyle name="Comma 119" xfId="53"/>
    <cellStyle name="Comma 119 2" xfId="646"/>
    <cellStyle name="Comma 119 3" xfId="1144"/>
    <cellStyle name="Comma 12" xfId="54"/>
    <cellStyle name="Comma 12 2" xfId="647"/>
    <cellStyle name="Comma 12 3" xfId="1075"/>
    <cellStyle name="Comma 120" xfId="55"/>
    <cellStyle name="Comma 120 2" xfId="648"/>
    <cellStyle name="Comma 120 3" xfId="1119"/>
    <cellStyle name="Comma 121" xfId="56"/>
    <cellStyle name="Comma 121 2" xfId="649"/>
    <cellStyle name="Comma 121 3" xfId="1078"/>
    <cellStyle name="Comma 122" xfId="57"/>
    <cellStyle name="Comma 122 2" xfId="650"/>
    <cellStyle name="Comma 122 3" xfId="1166"/>
    <cellStyle name="Comma 123" xfId="58"/>
    <cellStyle name="Comma 123 2" xfId="651"/>
    <cellStyle name="Comma 123 3" xfId="1076"/>
    <cellStyle name="Comma 124" xfId="59"/>
    <cellStyle name="Comma 124 2" xfId="652"/>
    <cellStyle name="Comma 124 3" xfId="1143"/>
    <cellStyle name="Comma 125" xfId="60"/>
    <cellStyle name="Comma 125 2" xfId="653"/>
    <cellStyle name="Comma 125 3" xfId="1074"/>
    <cellStyle name="Comma 126" xfId="61"/>
    <cellStyle name="Comma 126 2" xfId="654"/>
    <cellStyle name="Comma 126 3" xfId="1072"/>
    <cellStyle name="Comma 127" xfId="62"/>
    <cellStyle name="Comma 127 2" xfId="655"/>
    <cellStyle name="Comma 127 3" xfId="1070"/>
    <cellStyle name="Comma 128" xfId="63"/>
    <cellStyle name="Comma 128 2" xfId="656"/>
    <cellStyle name="Comma 128 3" xfId="1068"/>
    <cellStyle name="Comma 129" xfId="64"/>
    <cellStyle name="Comma 129 2" xfId="657"/>
    <cellStyle name="Comma 129 3" xfId="1066"/>
    <cellStyle name="Comma 13" xfId="65"/>
    <cellStyle name="Comma 13 2" xfId="658"/>
    <cellStyle name="Comma 13 3" xfId="1064"/>
    <cellStyle name="Comma 130" xfId="66"/>
    <cellStyle name="Comma 130 2" xfId="659"/>
    <cellStyle name="Comma 130 3" xfId="1073"/>
    <cellStyle name="Comma 131" xfId="67"/>
    <cellStyle name="Comma 131 2" xfId="660"/>
    <cellStyle name="Comma 131 3" xfId="1071"/>
    <cellStyle name="Comma 132" xfId="68"/>
    <cellStyle name="Comma 132 2" xfId="661"/>
    <cellStyle name="Comma 132 3" xfId="1069"/>
    <cellStyle name="Comma 133" xfId="69"/>
    <cellStyle name="Comma 133 2" xfId="662"/>
    <cellStyle name="Comma 133 3" xfId="1067"/>
    <cellStyle name="Comma 134" xfId="70"/>
    <cellStyle name="Comma 134 2" xfId="663"/>
    <cellStyle name="Comma 134 3" xfId="1065"/>
    <cellStyle name="Comma 135" xfId="71"/>
    <cellStyle name="Comma 135 2" xfId="664"/>
    <cellStyle name="Comma 135 3" xfId="1063"/>
    <cellStyle name="Comma 136" xfId="72"/>
    <cellStyle name="Comma 136 2" xfId="665"/>
    <cellStyle name="Comma 136 3" xfId="1061"/>
    <cellStyle name="Comma 137" xfId="73"/>
    <cellStyle name="Comma 137 2" xfId="666"/>
    <cellStyle name="Comma 137 3" xfId="1059"/>
    <cellStyle name="Comma 138" xfId="74"/>
    <cellStyle name="Comma 138 2" xfId="667"/>
    <cellStyle name="Comma 138 3" xfId="1057"/>
    <cellStyle name="Comma 139" xfId="75"/>
    <cellStyle name="Comma 139 2" xfId="1055"/>
    <cellStyle name="Comma 14" xfId="76"/>
    <cellStyle name="Comma 14 2" xfId="669"/>
    <cellStyle name="Comma 14 3" xfId="1053"/>
    <cellStyle name="Comma 140" xfId="77"/>
    <cellStyle name="Comma 140 2" xfId="1062"/>
    <cellStyle name="Comma 141" xfId="78"/>
    <cellStyle name="Comma 141 2" xfId="1060"/>
    <cellStyle name="Comma 142" xfId="79"/>
    <cellStyle name="Comma 142 2" xfId="1058"/>
    <cellStyle name="Comma 143" xfId="80"/>
    <cellStyle name="Comma 143 2" xfId="1056"/>
    <cellStyle name="Comma 144" xfId="81"/>
    <cellStyle name="Comma 144 2" xfId="1054"/>
    <cellStyle name="Comma 145" xfId="82"/>
    <cellStyle name="Comma 145 2" xfId="1052"/>
    <cellStyle name="Comma 146" xfId="83"/>
    <cellStyle name="Comma 146 2" xfId="1049"/>
    <cellStyle name="Comma 147" xfId="84"/>
    <cellStyle name="Comma 147 2" xfId="1046"/>
    <cellStyle name="Comma 148" xfId="85"/>
    <cellStyle name="Comma 148 2" xfId="1042"/>
    <cellStyle name="Comma 149" xfId="86"/>
    <cellStyle name="Comma 149 2" xfId="1038"/>
    <cellStyle name="Comma 15" xfId="87"/>
    <cellStyle name="Comma 15 2" xfId="680"/>
    <cellStyle name="Comma 15 3" xfId="1034"/>
    <cellStyle name="Comma 150" xfId="88"/>
    <cellStyle name="Comma 150 2" xfId="1051"/>
    <cellStyle name="Comma 151" xfId="89"/>
    <cellStyle name="Comma 151 2" xfId="1048"/>
    <cellStyle name="Comma 152" xfId="90"/>
    <cellStyle name="Comma 152 2" xfId="1045"/>
    <cellStyle name="Comma 153" xfId="91"/>
    <cellStyle name="Comma 153 2" xfId="1041"/>
    <cellStyle name="Comma 154" xfId="92"/>
    <cellStyle name="Comma 154 2" xfId="1037"/>
    <cellStyle name="Comma 155" xfId="93"/>
    <cellStyle name="Comma 155 2" xfId="1032"/>
    <cellStyle name="Comma 156" xfId="94"/>
    <cellStyle name="Comma 156 2" xfId="1027"/>
    <cellStyle name="Comma 157" xfId="95"/>
    <cellStyle name="Comma 157 2" xfId="1177"/>
    <cellStyle name="Comma 158" xfId="96"/>
    <cellStyle name="Comma 158 2" xfId="1022"/>
    <cellStyle name="Comma 159" xfId="97"/>
    <cellStyle name="Comma 159 2" xfId="1017"/>
    <cellStyle name="Comma 16" xfId="98"/>
    <cellStyle name="Comma 16 2" xfId="691"/>
    <cellStyle name="Comma 16 3" xfId="1013"/>
    <cellStyle name="Comma 160" xfId="99"/>
    <cellStyle name="Comma 160 2" xfId="692"/>
    <cellStyle name="Comma 160 3" xfId="1031"/>
    <cellStyle name="Comma 161" xfId="100"/>
    <cellStyle name="Comma 161 2" xfId="693"/>
    <cellStyle name="Comma 161 3" xfId="1026"/>
    <cellStyle name="Comma 162" xfId="101"/>
    <cellStyle name="Comma 162 2" xfId="694"/>
    <cellStyle name="Comma 162 3" xfId="1178"/>
    <cellStyle name="Comma 163" xfId="102"/>
    <cellStyle name="Comma 163 2" xfId="695"/>
    <cellStyle name="Comma 163 3" xfId="1021"/>
    <cellStyle name="Comma 164" xfId="103"/>
    <cellStyle name="Comma 164 2" xfId="696"/>
    <cellStyle name="Comma 164 3" xfId="1016"/>
    <cellStyle name="Comma 165" xfId="104"/>
    <cellStyle name="Comma 165 2" xfId="697"/>
    <cellStyle name="Comma 165 3" xfId="1138"/>
    <cellStyle name="Comma 166" xfId="105"/>
    <cellStyle name="Comma 166 2" xfId="698"/>
    <cellStyle name="Comma 166 3" xfId="1011"/>
    <cellStyle name="Comma 167" xfId="106"/>
    <cellStyle name="Comma 167 2" xfId="699"/>
    <cellStyle name="Comma 167 3" xfId="1007"/>
    <cellStyle name="Comma 168" xfId="107"/>
    <cellStyle name="Comma 168 2" xfId="700"/>
    <cellStyle name="Comma 168 3" xfId="1003"/>
    <cellStyle name="Comma 169" xfId="108"/>
    <cellStyle name="Comma 169 2" xfId="701"/>
    <cellStyle name="Comma 169 3" xfId="999"/>
    <cellStyle name="Comma 17" xfId="109"/>
    <cellStyle name="Comma 17 2" xfId="702"/>
    <cellStyle name="Comma 17 3" xfId="996"/>
    <cellStyle name="Comma 170" xfId="110"/>
    <cellStyle name="Comma 170 2" xfId="703"/>
    <cellStyle name="Comma 170 3" xfId="1137"/>
    <cellStyle name="Comma 171" xfId="111"/>
    <cellStyle name="Comma 171 2" xfId="704"/>
    <cellStyle name="Comma 171 3" xfId="1010"/>
    <cellStyle name="Comma 172" xfId="112"/>
    <cellStyle name="Comma 172 2" xfId="705"/>
    <cellStyle name="Comma 172 3" xfId="1006"/>
    <cellStyle name="Comma 173" xfId="113"/>
    <cellStyle name="Comma 173 2" xfId="706"/>
    <cellStyle name="Comma 173 3" xfId="1002"/>
    <cellStyle name="Comma 174" xfId="114"/>
    <cellStyle name="Comma 174 2" xfId="707"/>
    <cellStyle name="Comma 174 3" xfId="998"/>
    <cellStyle name="Comma 175" xfId="115"/>
    <cellStyle name="Comma 175 2" xfId="708"/>
    <cellStyle name="Comma 175 3" xfId="994"/>
    <cellStyle name="Comma 176" xfId="116"/>
    <cellStyle name="Comma 176 2" xfId="709"/>
    <cellStyle name="Comma 176 3" xfId="992"/>
    <cellStyle name="Comma 177" xfId="117"/>
    <cellStyle name="Comma 177 2" xfId="710"/>
    <cellStyle name="Comma 177 3" xfId="990"/>
    <cellStyle name="Comma 178" xfId="118"/>
    <cellStyle name="Comma 178 2" xfId="711"/>
    <cellStyle name="Comma 178 3" xfId="988"/>
    <cellStyle name="Comma 179" xfId="119"/>
    <cellStyle name="Comma 179 2" xfId="712"/>
    <cellStyle name="Comma 179 3" xfId="986"/>
    <cellStyle name="Comma 18" xfId="120"/>
    <cellStyle name="Comma 18 2" xfId="713"/>
    <cellStyle name="Comma 18 3" xfId="984"/>
    <cellStyle name="Comma 180" xfId="121"/>
    <cellStyle name="Comma 180 2" xfId="714"/>
    <cellStyle name="Comma 180 3" xfId="993"/>
    <cellStyle name="Comma 181" xfId="122"/>
    <cellStyle name="Comma 181 2" xfId="991"/>
    <cellStyle name="Comma 182" xfId="123"/>
    <cellStyle name="Comma 182 2" xfId="989"/>
    <cellStyle name="Comma 183" xfId="124"/>
    <cellStyle name="Comma 183 2" xfId="987"/>
    <cellStyle name="Comma 184" xfId="125"/>
    <cellStyle name="Comma 184 2" xfId="985"/>
    <cellStyle name="Comma 185" xfId="126"/>
    <cellStyle name="Comma 185 2" xfId="982"/>
    <cellStyle name="Comma 186" xfId="127"/>
    <cellStyle name="Comma 186 2" xfId="980"/>
    <cellStyle name="Comma 187" xfId="128"/>
    <cellStyle name="Comma 187 2" xfId="978"/>
    <cellStyle name="Comma 188" xfId="129"/>
    <cellStyle name="Comma 188 2" xfId="976"/>
    <cellStyle name="Comma 189" xfId="130"/>
    <cellStyle name="Comma 189 2" xfId="974"/>
    <cellStyle name="Comma 19" xfId="131"/>
    <cellStyle name="Comma 19 2" xfId="724"/>
    <cellStyle name="Comma 19 3" xfId="972"/>
    <cellStyle name="Comma 190" xfId="132"/>
    <cellStyle name="Comma 190 2" xfId="981"/>
    <cellStyle name="Comma 191" xfId="133"/>
    <cellStyle name="Comma 191 2" xfId="979"/>
    <cellStyle name="Comma 192" xfId="134"/>
    <cellStyle name="Comma 192 2" xfId="977"/>
    <cellStyle name="Comma 193" xfId="135"/>
    <cellStyle name="Comma 193 2" xfId="975"/>
    <cellStyle name="Comma 194" xfId="136"/>
    <cellStyle name="Comma 194 2" xfId="973"/>
    <cellStyle name="Comma 195" xfId="137"/>
    <cellStyle name="Comma 195 2" xfId="970"/>
    <cellStyle name="Comma 196" xfId="138"/>
    <cellStyle name="Comma 196 2" xfId="969"/>
    <cellStyle name="Comma 197" xfId="139"/>
    <cellStyle name="Comma 197 2" xfId="968"/>
    <cellStyle name="Comma 198" xfId="140"/>
    <cellStyle name="Comma 198 2" xfId="967"/>
    <cellStyle name="Comma 199" xfId="141"/>
    <cellStyle name="Comma 199 2" xfId="966"/>
    <cellStyle name="Comma 2" xfId="142"/>
    <cellStyle name="Comma 2 2" xfId="735"/>
    <cellStyle name="Comma 2 3" xfId="1165"/>
    <cellStyle name="Comma 20" xfId="143"/>
    <cellStyle name="Comma 20 2" xfId="736"/>
    <cellStyle name="Comma 20 3" xfId="1033"/>
    <cellStyle name="Comma 200" xfId="144"/>
    <cellStyle name="Comma 200 2" xfId="1050"/>
    <cellStyle name="Comma 201" xfId="145"/>
    <cellStyle name="Comma 201 2" xfId="1047"/>
    <cellStyle name="Comma 202" xfId="146"/>
    <cellStyle name="Comma 202 2" xfId="1044"/>
    <cellStyle name="Comma 203" xfId="147"/>
    <cellStyle name="Comma 203 2" xfId="1040"/>
    <cellStyle name="Comma 204" xfId="148"/>
    <cellStyle name="Comma 204 2" xfId="1036"/>
    <cellStyle name="Comma 205" xfId="149"/>
    <cellStyle name="Comma 205 2" xfId="1030"/>
    <cellStyle name="Comma 206" xfId="150"/>
    <cellStyle name="Comma 206 2" xfId="1025"/>
    <cellStyle name="Comma 207" xfId="151"/>
    <cellStyle name="Comma 207 2" xfId="1179"/>
    <cellStyle name="Comma 208" xfId="152"/>
    <cellStyle name="Comma 208 2" xfId="1020"/>
    <cellStyle name="Comma 209" xfId="153"/>
    <cellStyle name="Comma 209 2" xfId="1015"/>
    <cellStyle name="Comma 21" xfId="154"/>
    <cellStyle name="Comma 21 2" xfId="747"/>
    <cellStyle name="Comma 21 3" xfId="1012"/>
    <cellStyle name="Comma 210" xfId="155"/>
    <cellStyle name="Comma 210 2" xfId="1029"/>
    <cellStyle name="Comma 211" xfId="156"/>
    <cellStyle name="Comma 211 2" xfId="1024"/>
    <cellStyle name="Comma 212" xfId="157"/>
    <cellStyle name="Comma 212 2" xfId="1180"/>
    <cellStyle name="Comma 213" xfId="158"/>
    <cellStyle name="Comma 213 2" xfId="1019"/>
    <cellStyle name="Comma 214" xfId="159"/>
    <cellStyle name="Comma 214 2" xfId="1014"/>
    <cellStyle name="Comma 215" xfId="160"/>
    <cellStyle name="Comma 215 2" xfId="1136"/>
    <cellStyle name="Comma 216" xfId="161"/>
    <cellStyle name="Comma 216 2" xfId="1009"/>
    <cellStyle name="Comma 217" xfId="162"/>
    <cellStyle name="Comma 217 2" xfId="1005"/>
    <cellStyle name="Comma 218" xfId="163"/>
    <cellStyle name="Comma 218 2" xfId="1001"/>
    <cellStyle name="Comma 219" xfId="164"/>
    <cellStyle name="Comma 219 2" xfId="997"/>
    <cellStyle name="Comma 22" xfId="165"/>
    <cellStyle name="Comma 22 2" xfId="758"/>
    <cellStyle name="Comma 22 3" xfId="995"/>
    <cellStyle name="Comma 220" xfId="166"/>
    <cellStyle name="Comma 220 2" xfId="1135"/>
    <cellStyle name="Comma 221" xfId="167"/>
    <cellStyle name="Comma 221 2" xfId="1008"/>
    <cellStyle name="Comma 222" xfId="168"/>
    <cellStyle name="Comma 222 2" xfId="1004"/>
    <cellStyle name="Comma 223" xfId="169"/>
    <cellStyle name="Comma 223 2" xfId="1000"/>
    <cellStyle name="Comma 23" xfId="170"/>
    <cellStyle name="Comma 23 2" xfId="763"/>
    <cellStyle name="Comma 23 3" xfId="983"/>
    <cellStyle name="Comma 24" xfId="171"/>
    <cellStyle name="Comma 24 2" xfId="764"/>
    <cellStyle name="Comma 24 3" xfId="971"/>
    <cellStyle name="Comma 25" xfId="172"/>
    <cellStyle name="Comma 25 2" xfId="765"/>
    <cellStyle name="Comma 25 3" xfId="965"/>
    <cellStyle name="Comma 26" xfId="173"/>
    <cellStyle name="Comma 26 2" xfId="766"/>
    <cellStyle name="Comma 26 3" xfId="1141"/>
    <cellStyle name="Comma 27" xfId="174"/>
    <cellStyle name="Comma 27 2" xfId="767"/>
    <cellStyle name="Comma 27 3" xfId="963"/>
    <cellStyle name="Comma 28" xfId="175"/>
    <cellStyle name="Comma 28 2" xfId="768"/>
    <cellStyle name="Comma 28 3" xfId="961"/>
    <cellStyle name="Comma 29" xfId="176"/>
    <cellStyle name="Comma 29 2" xfId="769"/>
    <cellStyle name="Comma 29 3" xfId="959"/>
    <cellStyle name="Comma 3" xfId="177"/>
    <cellStyle name="Comma 3 2" xfId="770"/>
    <cellStyle name="Comma 3 3" xfId="957"/>
    <cellStyle name="Comma 30" xfId="178"/>
    <cellStyle name="Comma 30 2" xfId="771"/>
    <cellStyle name="Comma 30 3" xfId="964"/>
    <cellStyle name="Comma 31" xfId="179"/>
    <cellStyle name="Comma 31 2" xfId="772"/>
    <cellStyle name="Comma 31 3" xfId="1140"/>
    <cellStyle name="Comma 32" xfId="180"/>
    <cellStyle name="Comma 32 2" xfId="773"/>
    <cellStyle name="Comma 32 3" xfId="962"/>
    <cellStyle name="Comma 33" xfId="181"/>
    <cellStyle name="Comma 33 2" xfId="774"/>
    <cellStyle name="Comma 33 3" xfId="960"/>
    <cellStyle name="Comma 34" xfId="182"/>
    <cellStyle name="Comma 34 2" xfId="775"/>
    <cellStyle name="Comma 34 3" xfId="958"/>
    <cellStyle name="Comma 35" xfId="183"/>
    <cellStyle name="Comma 35 2" xfId="776"/>
    <cellStyle name="Comma 35 3" xfId="955"/>
    <cellStyle name="Comma 36" xfId="184"/>
    <cellStyle name="Comma 36 2" xfId="777"/>
    <cellStyle name="Comma 36 3" xfId="953"/>
    <cellStyle name="Comma 37" xfId="185"/>
    <cellStyle name="Comma 37 2" xfId="778"/>
    <cellStyle name="Comma 37 3" xfId="951"/>
    <cellStyle name="Comma 38" xfId="186"/>
    <cellStyle name="Comma 38 2" xfId="779"/>
    <cellStyle name="Comma 38 3" xfId="949"/>
    <cellStyle name="Comma 39" xfId="187"/>
    <cellStyle name="Comma 39 2" xfId="780"/>
    <cellStyle name="Comma 39 3" xfId="947"/>
    <cellStyle name="Comma 4" xfId="188"/>
    <cellStyle name="Comma 4 2" xfId="781"/>
    <cellStyle name="Comma 4 3" xfId="945"/>
    <cellStyle name="Comma 40" xfId="189"/>
    <cellStyle name="Comma 40 2" xfId="954"/>
    <cellStyle name="Comma 41" xfId="190"/>
    <cellStyle name="Comma 41 2" xfId="952"/>
    <cellStyle name="Comma 42" xfId="191"/>
    <cellStyle name="Comma 42 2" xfId="950"/>
    <cellStyle name="Comma 43" xfId="192"/>
    <cellStyle name="Comma 43 2" xfId="948"/>
    <cellStyle name="Comma 44" xfId="193"/>
    <cellStyle name="Comma 44 2" xfId="946"/>
    <cellStyle name="Comma 45" xfId="194"/>
    <cellStyle name="Comma 45 2" xfId="944"/>
    <cellStyle name="Comma 46" xfId="195"/>
    <cellStyle name="Comma 46 2" xfId="942"/>
    <cellStyle name="Comma 47" xfId="196"/>
    <cellStyle name="Comma 47 2" xfId="940"/>
    <cellStyle name="Comma 48" xfId="197"/>
    <cellStyle name="Comma 48 2" xfId="938"/>
    <cellStyle name="Comma 49" xfId="198"/>
    <cellStyle name="Comma 49 2" xfId="936"/>
    <cellStyle name="Comma 5" xfId="199"/>
    <cellStyle name="Comma 5 2" xfId="792"/>
    <cellStyle name="Comma 5 3" xfId="934"/>
    <cellStyle name="Comma 50" xfId="200"/>
    <cellStyle name="Comma 50 2" xfId="943"/>
    <cellStyle name="Comma 51" xfId="201"/>
    <cellStyle name="Comma 51 2" xfId="941"/>
    <cellStyle name="Comma 52" xfId="202"/>
    <cellStyle name="Comma 52 2" xfId="939"/>
    <cellStyle name="Comma 53" xfId="203"/>
    <cellStyle name="Comma 53 2" xfId="937"/>
    <cellStyle name="Comma 54" xfId="204"/>
    <cellStyle name="Comma 54 2" xfId="935"/>
    <cellStyle name="Comma 55" xfId="205"/>
    <cellStyle name="Comma 55 2" xfId="933"/>
    <cellStyle name="Comma 56" xfId="206"/>
    <cellStyle name="Comma 56 2" xfId="931"/>
    <cellStyle name="Comma 57" xfId="207"/>
    <cellStyle name="Comma 57 2" xfId="929"/>
    <cellStyle name="Comma 58" xfId="208"/>
    <cellStyle name="Comma 58 2" xfId="927"/>
    <cellStyle name="Comma 59" xfId="209"/>
    <cellStyle name="Comma 59 2" xfId="925"/>
    <cellStyle name="Comma 6" xfId="210"/>
    <cellStyle name="Comma 6 2" xfId="803"/>
    <cellStyle name="Comma 6 3" xfId="923"/>
    <cellStyle name="Comma 60" xfId="211"/>
    <cellStyle name="Comma 60 2" xfId="932"/>
    <cellStyle name="Comma 61" xfId="212"/>
    <cellStyle name="Comma 61 2" xfId="930"/>
    <cellStyle name="Comma 62" xfId="213"/>
    <cellStyle name="Comma 62 2" xfId="928"/>
    <cellStyle name="Comma 63" xfId="214"/>
    <cellStyle name="Comma 63 2" xfId="926"/>
    <cellStyle name="Comma 64" xfId="215"/>
    <cellStyle name="Comma 64 2" xfId="924"/>
    <cellStyle name="Comma 65" xfId="216"/>
    <cellStyle name="Comma 65 2" xfId="1163"/>
    <cellStyle name="Comma 66" xfId="217"/>
    <cellStyle name="Comma 66 2" xfId="922"/>
    <cellStyle name="Comma 67" xfId="218"/>
    <cellStyle name="Comma 67 2" xfId="920"/>
    <cellStyle name="Comma 68" xfId="219"/>
    <cellStyle name="Comma 68 2" xfId="918"/>
    <cellStyle name="Comma 69" xfId="220"/>
    <cellStyle name="Comma 69 2" xfId="813"/>
    <cellStyle name="Comma 69 3" xfId="916"/>
    <cellStyle name="Comma 7" xfId="221"/>
    <cellStyle name="Comma 7 2" xfId="814"/>
    <cellStyle name="Comma 7 3" xfId="914"/>
    <cellStyle name="Comma 70" xfId="222"/>
    <cellStyle name="Comma 70 2" xfId="815"/>
    <cellStyle name="Comma 70 3" xfId="1162"/>
    <cellStyle name="Comma 71" xfId="223"/>
    <cellStyle name="Comma 71 2" xfId="816"/>
    <cellStyle name="Comma 71 3" xfId="921"/>
    <cellStyle name="Comma 72" xfId="224"/>
    <cellStyle name="Comma 72 2" xfId="817"/>
    <cellStyle name="Comma 72 3" xfId="919"/>
    <cellStyle name="Comma 73" xfId="225"/>
    <cellStyle name="Comma 73 2" xfId="818"/>
    <cellStyle name="Comma 73 3" xfId="917"/>
    <cellStyle name="Comma 74" xfId="226"/>
    <cellStyle name="Comma 74 2" xfId="819"/>
    <cellStyle name="Comma 74 3" xfId="915"/>
    <cellStyle name="Comma 75" xfId="227"/>
    <cellStyle name="Comma 75 2" xfId="820"/>
    <cellStyle name="Comma 75 3" xfId="913"/>
    <cellStyle name="Comma 76" xfId="228"/>
    <cellStyle name="Comma 76 2" xfId="821"/>
    <cellStyle name="Comma 76 3" xfId="1129"/>
    <cellStyle name="Comma 77" xfId="229"/>
    <cellStyle name="Comma 77 2" xfId="822"/>
    <cellStyle name="Comma 77 3" xfId="911"/>
    <cellStyle name="Comma 78" xfId="230"/>
    <cellStyle name="Comma 78 2" xfId="823"/>
    <cellStyle name="Comma 78 3" xfId="1182"/>
    <cellStyle name="Comma 79" xfId="231"/>
    <cellStyle name="Comma 79 2" xfId="824"/>
    <cellStyle name="Comma 79 3" xfId="909"/>
    <cellStyle name="Comma 8" xfId="232"/>
    <cellStyle name="Comma 8 2" xfId="825"/>
    <cellStyle name="Comma 8 3" xfId="907"/>
    <cellStyle name="Comma 80" xfId="233"/>
    <cellStyle name="Comma 80 2" xfId="826"/>
    <cellStyle name="Comma 80 3" xfId="912"/>
    <cellStyle name="Comma 81" xfId="234"/>
    <cellStyle name="Comma 81 2" xfId="827"/>
    <cellStyle name="Comma 81 3" xfId="1128"/>
    <cellStyle name="Comma 82" xfId="235"/>
    <cellStyle name="Comma 82 2" xfId="828"/>
    <cellStyle name="Comma 82 3" xfId="910"/>
    <cellStyle name="Comma 83" xfId="236"/>
    <cellStyle name="Comma 83 2" xfId="829"/>
    <cellStyle name="Comma 83 3" xfId="1183"/>
    <cellStyle name="Comma 84" xfId="237"/>
    <cellStyle name="Comma 84 2" xfId="830"/>
    <cellStyle name="Comma 84 3" xfId="908"/>
    <cellStyle name="Comma 85" xfId="238"/>
    <cellStyle name="Comma 85 2" xfId="831"/>
    <cellStyle name="Comma 85 3" xfId="906"/>
    <cellStyle name="Comma 86" xfId="239"/>
    <cellStyle name="Comma 86 2" xfId="832"/>
    <cellStyle name="Comma 86 3" xfId="904"/>
    <cellStyle name="Comma 87" xfId="240"/>
    <cellStyle name="Comma 87 2" xfId="833"/>
    <cellStyle name="Comma 87 3" xfId="902"/>
    <cellStyle name="Comma 88" xfId="241"/>
    <cellStyle name="Comma 88 2" xfId="834"/>
    <cellStyle name="Comma 88 3" xfId="900"/>
    <cellStyle name="Comma 89" xfId="242"/>
    <cellStyle name="Comma 89 2" xfId="835"/>
    <cellStyle name="Comma 89 3" xfId="898"/>
    <cellStyle name="Comma 9" xfId="243"/>
    <cellStyle name="Comma 9 2" xfId="836"/>
    <cellStyle name="Comma 9 3" xfId="896"/>
    <cellStyle name="Comma 90" xfId="244"/>
    <cellStyle name="Comma 90 2" xfId="837"/>
    <cellStyle name="Comma 90 3" xfId="905"/>
    <cellStyle name="Comma 91" xfId="245"/>
    <cellStyle name="Comma 91 2" xfId="838"/>
    <cellStyle name="Comma 91 3" xfId="903"/>
    <cellStyle name="Comma 92" xfId="246"/>
    <cellStyle name="Comma 92 2" xfId="839"/>
    <cellStyle name="Comma 92 3" xfId="901"/>
    <cellStyle name="Comma 93" xfId="247"/>
    <cellStyle name="Comma 93 2" xfId="899"/>
    <cellStyle name="Comma 94" xfId="248"/>
    <cellStyle name="Comma 94 2" xfId="897"/>
    <cellStyle name="Comma 95" xfId="249"/>
    <cellStyle name="Comma 95 2" xfId="895"/>
    <cellStyle name="Comma 96" xfId="250"/>
    <cellStyle name="Comma 96 2" xfId="894"/>
    <cellStyle name="Comma 97" xfId="251"/>
    <cellStyle name="Comma 97 2" xfId="893"/>
    <cellStyle name="Comma 98" xfId="252"/>
    <cellStyle name="Comma 98 2" xfId="892"/>
    <cellStyle name="Comma 99" xfId="253"/>
    <cellStyle name="Comma 99 2" xfId="891"/>
    <cellStyle name="Currency [0] 2" xfId="254"/>
    <cellStyle name="Currency [0] 2 2" xfId="889"/>
    <cellStyle name="Currency [0] 3" xfId="255"/>
    <cellStyle name="Currency [0] 3 2" xfId="888"/>
    <cellStyle name="Currency [0] 4" xfId="256"/>
    <cellStyle name="Currency [0] 4 2" xfId="887"/>
    <cellStyle name="Currency [0] 5" xfId="257"/>
    <cellStyle name="Currency [0] 5 2" xfId="886"/>
    <cellStyle name="Currency 10" xfId="258"/>
    <cellStyle name="Currency 10 2" xfId="885"/>
    <cellStyle name="Currency 100" xfId="259"/>
    <cellStyle name="Currency 100 2" xfId="884"/>
    <cellStyle name="Currency 101" xfId="260"/>
    <cellStyle name="Currency 101 2" xfId="883"/>
    <cellStyle name="Currency 102" xfId="261"/>
    <cellStyle name="Currency 102 2" xfId="1126"/>
    <cellStyle name="Currency 103" xfId="262"/>
    <cellStyle name="Currency 103 2" xfId="882"/>
    <cellStyle name="Currency 104" xfId="263"/>
    <cellStyle name="Currency 104 2" xfId="881"/>
    <cellStyle name="Currency 105" xfId="264"/>
    <cellStyle name="Currency 105 2" xfId="880"/>
    <cellStyle name="Currency 106" xfId="265"/>
    <cellStyle name="Currency 106 2" xfId="878"/>
    <cellStyle name="Currency 107" xfId="266"/>
    <cellStyle name="Currency 107 2" xfId="876"/>
    <cellStyle name="Currency 108" xfId="267"/>
    <cellStyle name="Currency 108 2" xfId="874"/>
    <cellStyle name="Currency 109" xfId="268"/>
    <cellStyle name="Currency 109 2" xfId="872"/>
    <cellStyle name="Currency 11" xfId="269"/>
    <cellStyle name="Currency 11 2" xfId="870"/>
    <cellStyle name="Currency 110" xfId="270"/>
    <cellStyle name="Currency 110 2" xfId="879"/>
    <cellStyle name="Currency 111" xfId="271"/>
    <cellStyle name="Currency 111 2" xfId="877"/>
    <cellStyle name="Currency 112" xfId="272"/>
    <cellStyle name="Currency 112 2" xfId="875"/>
    <cellStyle name="Currency 113" xfId="273"/>
    <cellStyle name="Currency 113 2" xfId="873"/>
    <cellStyle name="Currency 114" xfId="274"/>
    <cellStyle name="Currency 114 2" xfId="871"/>
    <cellStyle name="Currency 115" xfId="275"/>
    <cellStyle name="Currency 115 2" xfId="869"/>
    <cellStyle name="Currency 116" xfId="276"/>
    <cellStyle name="Currency 116 2" xfId="867"/>
    <cellStyle name="Currency 117" xfId="277"/>
    <cellStyle name="Currency 117 2" xfId="865"/>
    <cellStyle name="Currency 118" xfId="278"/>
    <cellStyle name="Currency 118 2" xfId="863"/>
    <cellStyle name="Currency 119" xfId="279"/>
    <cellStyle name="Currency 119 2" xfId="861"/>
    <cellStyle name="Currency 12" xfId="280"/>
    <cellStyle name="Currency 12 2" xfId="859"/>
    <cellStyle name="Currency 120" xfId="281"/>
    <cellStyle name="Currency 120 2" xfId="868"/>
    <cellStyle name="Currency 121" xfId="282"/>
    <cellStyle name="Currency 121 2" xfId="866"/>
    <cellStyle name="Currency 122" xfId="283"/>
    <cellStyle name="Currency 122 2" xfId="864"/>
    <cellStyle name="Currency 123" xfId="284"/>
    <cellStyle name="Currency 123 2" xfId="862"/>
    <cellStyle name="Currency 124" xfId="285"/>
    <cellStyle name="Currency 124 2" xfId="860"/>
    <cellStyle name="Currency 125" xfId="286"/>
    <cellStyle name="Currency 125 2" xfId="858"/>
    <cellStyle name="Currency 126" xfId="287"/>
    <cellStyle name="Currency 126 2" xfId="856"/>
    <cellStyle name="Currency 127" xfId="288"/>
    <cellStyle name="Currency 127 2" xfId="854"/>
    <cellStyle name="Currency 128" xfId="289"/>
    <cellStyle name="Currency 128 2" xfId="852"/>
    <cellStyle name="Currency 129" xfId="290"/>
    <cellStyle name="Currency 129 2" xfId="850"/>
    <cellStyle name="Currency 13" xfId="291"/>
    <cellStyle name="Currency 13 2" xfId="848"/>
    <cellStyle name="Currency 130" xfId="292"/>
    <cellStyle name="Currency 130 2" xfId="857"/>
    <cellStyle name="Currency 131" xfId="293"/>
    <cellStyle name="Currency 131 2" xfId="855"/>
    <cellStyle name="Currency 132" xfId="294"/>
    <cellStyle name="Currency 132 2" xfId="853"/>
    <cellStyle name="Currency 133" xfId="295"/>
    <cellStyle name="Currency 133 2" xfId="851"/>
    <cellStyle name="Currency 134" xfId="296"/>
    <cellStyle name="Currency 134 2" xfId="849"/>
    <cellStyle name="Currency 135" xfId="297"/>
    <cellStyle name="Currency 135 2" xfId="847"/>
    <cellStyle name="Currency 136" xfId="298"/>
    <cellStyle name="Currency 136 2" xfId="845"/>
    <cellStyle name="Currency 137" xfId="299"/>
    <cellStyle name="Currency 137 2" xfId="843"/>
    <cellStyle name="Currency 138" xfId="300"/>
    <cellStyle name="Currency 138 2" xfId="1100"/>
    <cellStyle name="Currency 139" xfId="301"/>
    <cellStyle name="Currency 139 2" xfId="1169"/>
    <cellStyle name="Currency 14" xfId="302"/>
    <cellStyle name="Currency 14 2" xfId="841"/>
    <cellStyle name="Currency 140" xfId="303"/>
    <cellStyle name="Currency 140 2" xfId="846"/>
    <cellStyle name="Currency 141" xfId="304"/>
    <cellStyle name="Currency 141 2" xfId="844"/>
    <cellStyle name="Currency 142" xfId="305"/>
    <cellStyle name="Currency 142 2" xfId="842"/>
    <cellStyle name="Currency 143" xfId="306"/>
    <cellStyle name="Currency 143 2" xfId="1099"/>
    <cellStyle name="Currency 144" xfId="307"/>
    <cellStyle name="Currency 144 2" xfId="1170"/>
    <cellStyle name="Currency 145" xfId="308"/>
    <cellStyle name="Currency 145 2" xfId="1097"/>
    <cellStyle name="Currency 146" xfId="309"/>
    <cellStyle name="Currency 146 2" xfId="840"/>
    <cellStyle name="Currency 147" xfId="310"/>
    <cellStyle name="Currency 147 2" xfId="810"/>
    <cellStyle name="Currency 148" xfId="311"/>
    <cellStyle name="Currency 148 2" xfId="807"/>
    <cellStyle name="Currency 149" xfId="312"/>
    <cellStyle name="Currency 149 2" xfId="804"/>
    <cellStyle name="Currency 15" xfId="313"/>
    <cellStyle name="Currency 15 2" xfId="800"/>
    <cellStyle name="Currency 150" xfId="314"/>
    <cellStyle name="Currency 150 2" xfId="1096"/>
    <cellStyle name="Currency 151" xfId="315"/>
    <cellStyle name="Currency 151 2" xfId="812"/>
    <cellStyle name="Currency 152" xfId="316"/>
    <cellStyle name="Currency 152 2" xfId="809"/>
    <cellStyle name="Currency 153" xfId="317"/>
    <cellStyle name="Currency 153 2" xfId="806"/>
    <cellStyle name="Currency 154" xfId="318"/>
    <cellStyle name="Currency 154 2" xfId="802"/>
    <cellStyle name="Currency 155" xfId="319"/>
    <cellStyle name="Currency 155 2" xfId="798"/>
    <cellStyle name="Currency 156" xfId="320"/>
    <cellStyle name="Currency 156 2" xfId="794"/>
    <cellStyle name="Currency 157" xfId="321"/>
    <cellStyle name="Currency 157 2" xfId="789"/>
    <cellStyle name="Currency 158" xfId="322"/>
    <cellStyle name="Currency 158 2" xfId="785"/>
    <cellStyle name="Currency 159" xfId="323"/>
    <cellStyle name="Currency 159 2" xfId="762"/>
    <cellStyle name="Currency 16" xfId="324"/>
    <cellStyle name="Currency 16 2" xfId="757"/>
    <cellStyle name="Currency 160" xfId="325"/>
    <cellStyle name="Currency 160 2" xfId="797"/>
    <cellStyle name="Currency 161" xfId="326"/>
    <cellStyle name="Currency 161 2" xfId="793"/>
    <cellStyle name="Currency 162" xfId="327"/>
    <cellStyle name="Currency 162 2" xfId="788"/>
    <cellStyle name="Currency 163" xfId="328"/>
    <cellStyle name="Currency 163 2" xfId="784"/>
    <cellStyle name="Currency 164" xfId="329"/>
    <cellStyle name="Currency 164 2" xfId="761"/>
    <cellStyle name="Currency 165" xfId="330"/>
    <cellStyle name="Currency 165 2" xfId="755"/>
    <cellStyle name="Currency 166" xfId="331"/>
    <cellStyle name="Currency 166 2" xfId="751"/>
    <cellStyle name="Currency 167" xfId="332"/>
    <cellStyle name="Currency 167 2" xfId="746"/>
    <cellStyle name="Currency 168" xfId="333"/>
    <cellStyle name="Currency 168 2" xfId="742"/>
    <cellStyle name="Currency 169" xfId="334"/>
    <cellStyle name="Currency 169 2" xfId="738"/>
    <cellStyle name="Currency 17" xfId="335"/>
    <cellStyle name="Currency 17 2" xfId="733"/>
    <cellStyle name="Currency 170" xfId="336"/>
    <cellStyle name="Currency 170 2" xfId="754"/>
    <cellStyle name="Currency 171" xfId="337"/>
    <cellStyle name="Currency 171 2" xfId="750"/>
    <cellStyle name="Currency 172" xfId="338"/>
    <cellStyle name="Currency 172 2" xfId="745"/>
    <cellStyle name="Currency 173" xfId="339"/>
    <cellStyle name="Currency 173 2" xfId="741"/>
    <cellStyle name="Currency 174" xfId="340"/>
    <cellStyle name="Currency 174 2" xfId="737"/>
    <cellStyle name="Currency 175" xfId="341"/>
    <cellStyle name="Currency 175 2" xfId="731"/>
    <cellStyle name="Currency 176" xfId="342"/>
    <cellStyle name="Currency 176 2" xfId="729"/>
    <cellStyle name="Currency 177" xfId="343"/>
    <cellStyle name="Currency 177 2" xfId="727"/>
    <cellStyle name="Currency 178" xfId="344"/>
    <cellStyle name="Currency 178 2" xfId="725"/>
    <cellStyle name="Currency 179" xfId="345"/>
    <cellStyle name="Currency 179 2" xfId="722"/>
    <cellStyle name="Currency 18" xfId="346"/>
    <cellStyle name="Currency 18 2" xfId="720"/>
    <cellStyle name="Currency 180" xfId="347"/>
    <cellStyle name="Currency 180 2" xfId="730"/>
    <cellStyle name="Currency 181" xfId="348"/>
    <cellStyle name="Currency 181 2" xfId="728"/>
    <cellStyle name="Currency 182" xfId="349"/>
    <cellStyle name="Currency 182 2" xfId="726"/>
    <cellStyle name="Currency 183" xfId="350"/>
    <cellStyle name="Currency 183 2" xfId="723"/>
    <cellStyle name="Currency 184" xfId="351"/>
    <cellStyle name="Currency 184 2" xfId="721"/>
    <cellStyle name="Currency 185" xfId="352"/>
    <cellStyle name="Currency 185 2" xfId="718"/>
    <cellStyle name="Currency 186" xfId="353"/>
    <cellStyle name="Currency 186 2" xfId="716"/>
    <cellStyle name="Currency 187" xfId="354"/>
    <cellStyle name="Currency 187 2" xfId="690"/>
    <cellStyle name="Currency 188" xfId="355"/>
    <cellStyle name="Currency 188 2" xfId="688"/>
    <cellStyle name="Currency 189" xfId="356"/>
    <cellStyle name="Currency 189 2" xfId="686"/>
    <cellStyle name="Currency 19" xfId="357"/>
    <cellStyle name="Currency 19 2" xfId="684"/>
    <cellStyle name="Currency 190" xfId="358"/>
    <cellStyle name="Currency 190 2" xfId="717"/>
    <cellStyle name="Currency 191" xfId="359"/>
    <cellStyle name="Currency 191 2" xfId="715"/>
    <cellStyle name="Currency 192" xfId="360"/>
    <cellStyle name="Currency 192 2" xfId="689"/>
    <cellStyle name="Currency 193" xfId="361"/>
    <cellStyle name="Currency 193 2" xfId="687"/>
    <cellStyle name="Currency 194" xfId="362"/>
    <cellStyle name="Currency 194 2" xfId="685"/>
    <cellStyle name="Currency 195" xfId="363"/>
    <cellStyle name="Currency 195 2" xfId="682"/>
    <cellStyle name="Currency 196" xfId="364"/>
    <cellStyle name="Currency 196 2" xfId="681"/>
    <cellStyle name="Currency 197" xfId="365"/>
    <cellStyle name="Currency 197 2" xfId="679"/>
    <cellStyle name="Currency 198" xfId="366"/>
    <cellStyle name="Currency 198 2" xfId="678"/>
    <cellStyle name="Currency 199" xfId="367"/>
    <cellStyle name="Currency 199 2" xfId="677"/>
    <cellStyle name="Currency 2" xfId="368"/>
    <cellStyle name="Currency 2 2" xfId="1043"/>
    <cellStyle name="Currency 20" xfId="369"/>
    <cellStyle name="Currency 20 2" xfId="799"/>
    <cellStyle name="Currency 200" xfId="370"/>
    <cellStyle name="Currency 200 2" xfId="1095"/>
    <cellStyle name="Currency 201" xfId="371"/>
    <cellStyle name="Currency 201 2" xfId="811"/>
    <cellStyle name="Currency 202" xfId="372"/>
    <cellStyle name="Currency 202 2" xfId="808"/>
    <cellStyle name="Currency 203" xfId="373"/>
    <cellStyle name="Currency 203 2" xfId="805"/>
    <cellStyle name="Currency 204" xfId="374"/>
    <cellStyle name="Currency 204 2" xfId="801"/>
    <cellStyle name="Currency 205" xfId="375"/>
    <cellStyle name="Currency 205 2" xfId="796"/>
    <cellStyle name="Currency 206" xfId="376"/>
    <cellStyle name="Currency 206 2" xfId="791"/>
    <cellStyle name="Currency 207" xfId="377"/>
    <cellStyle name="Currency 207 2" xfId="787"/>
    <cellStyle name="Currency 208" xfId="378"/>
    <cellStyle name="Currency 208 2" xfId="783"/>
    <cellStyle name="Currency 209" xfId="379"/>
    <cellStyle name="Currency 209 2" xfId="760"/>
    <cellStyle name="Currency 21" xfId="380"/>
    <cellStyle name="Currency 21 2" xfId="756"/>
    <cellStyle name="Currency 210" xfId="381"/>
    <cellStyle name="Currency 210 2" xfId="795"/>
    <cellStyle name="Currency 211" xfId="382"/>
    <cellStyle name="Currency 211 2" xfId="790"/>
    <cellStyle name="Currency 212" xfId="383"/>
    <cellStyle name="Currency 212 2" xfId="786"/>
    <cellStyle name="Currency 213" xfId="384"/>
    <cellStyle name="Currency 213 2" xfId="782"/>
    <cellStyle name="Currency 214" xfId="385"/>
    <cellStyle name="Currency 214 2" xfId="759"/>
    <cellStyle name="Currency 215" xfId="386"/>
    <cellStyle name="Currency 215 2" xfId="753"/>
    <cellStyle name="Currency 216" xfId="387"/>
    <cellStyle name="Currency 216 2" xfId="749"/>
    <cellStyle name="Currency 217" xfId="388"/>
    <cellStyle name="Currency 217 2" xfId="744"/>
    <cellStyle name="Currency 218" xfId="389"/>
    <cellStyle name="Currency 218 2" xfId="740"/>
    <cellStyle name="Currency 219" xfId="390"/>
    <cellStyle name="Currency 219 2" xfId="734"/>
    <cellStyle name="Currency 22" xfId="391"/>
    <cellStyle name="Currency 22 2" xfId="732"/>
    <cellStyle name="Currency 220" xfId="392"/>
    <cellStyle name="Currency 220 2" xfId="752"/>
    <cellStyle name="Currency 221" xfId="393"/>
    <cellStyle name="Currency 221 2" xfId="748"/>
    <cellStyle name="Currency 222" xfId="394"/>
    <cellStyle name="Currency 222 2" xfId="743"/>
    <cellStyle name="Currency 223" xfId="395"/>
    <cellStyle name="Currency 223 2" xfId="739"/>
    <cellStyle name="Currency 23" xfId="396"/>
    <cellStyle name="Currency 23 2" xfId="719"/>
    <cellStyle name="Currency 24" xfId="397"/>
    <cellStyle name="Currency 24 2" xfId="683"/>
    <cellStyle name="Currency 25" xfId="398"/>
    <cellStyle name="Currency 25 2" xfId="676"/>
    <cellStyle name="Currency 26" xfId="399"/>
    <cellStyle name="Currency 26 2" xfId="673"/>
    <cellStyle name="Currency 27" xfId="400"/>
    <cellStyle name="Currency 27 2" xfId="670"/>
    <cellStyle name="Currency 28" xfId="401"/>
    <cellStyle name="Currency 28 2" xfId="641"/>
    <cellStyle name="Currency 29" xfId="402"/>
    <cellStyle name="Currency 29 2" xfId="1132"/>
    <cellStyle name="Currency 3" xfId="403"/>
    <cellStyle name="Currency 3 2" xfId="1039"/>
    <cellStyle name="Currency 30" xfId="404"/>
    <cellStyle name="Currency 30 2" xfId="675"/>
    <cellStyle name="Currency 31" xfId="405"/>
    <cellStyle name="Currency 31 2" xfId="672"/>
    <cellStyle name="Currency 32" xfId="406"/>
    <cellStyle name="Currency 32 2" xfId="668"/>
    <cellStyle name="Currency 33" xfId="407"/>
    <cellStyle name="Currency 33 2" xfId="640"/>
    <cellStyle name="Currency 34" xfId="408"/>
    <cellStyle name="Currency 34 2" xfId="1131"/>
    <cellStyle name="Currency 35" xfId="409"/>
    <cellStyle name="Currency 35 2" xfId="639"/>
    <cellStyle name="Currency 36" xfId="410"/>
    <cellStyle name="Currency 36 2" xfId="637"/>
    <cellStyle name="Currency 37" xfId="411"/>
    <cellStyle name="Currency 37 2" xfId="634"/>
    <cellStyle name="Currency 38" xfId="412"/>
    <cellStyle name="Currency 38 2" xfId="1117"/>
    <cellStyle name="Currency 39" xfId="413"/>
    <cellStyle name="Currency 39 2" xfId="632"/>
    <cellStyle name="Currency 4" xfId="414"/>
    <cellStyle name="Currency 4 2" xfId="1035"/>
    <cellStyle name="Currency 40" xfId="415"/>
    <cellStyle name="Currency 40 2" xfId="638"/>
    <cellStyle name="Currency 41" xfId="416"/>
    <cellStyle name="Currency 41 2" xfId="635"/>
    <cellStyle name="Currency 42" xfId="417"/>
    <cellStyle name="Currency 42 2" xfId="633"/>
    <cellStyle name="Currency 43" xfId="418"/>
    <cellStyle name="Currency 43 2" xfId="1116"/>
    <cellStyle name="Currency 44" xfId="419"/>
    <cellStyle name="Currency 44 2" xfId="631"/>
    <cellStyle name="Currency 45" xfId="420"/>
    <cellStyle name="Currency 45 2" xfId="630"/>
    <cellStyle name="Currency 46" xfId="421"/>
    <cellStyle name="Currency 46 2" xfId="628"/>
    <cellStyle name="Currency 47" xfId="422"/>
    <cellStyle name="Currency 47 2" xfId="1112"/>
    <cellStyle name="Currency 48" xfId="423"/>
    <cellStyle name="Currency 48 2" xfId="626"/>
    <cellStyle name="Currency 49" xfId="424"/>
    <cellStyle name="Currency 49 2" xfId="623"/>
    <cellStyle name="Currency 5" xfId="425"/>
    <cellStyle name="Currency 5 2" xfId="1028"/>
    <cellStyle name="Currency 50" xfId="426"/>
    <cellStyle name="Currency 50 2" xfId="629"/>
    <cellStyle name="Currency 51" xfId="427"/>
    <cellStyle name="Currency 51 2" xfId="627"/>
    <cellStyle name="Currency 52" xfId="428"/>
    <cellStyle name="Currency 52 2" xfId="1111"/>
    <cellStyle name="Currency 53" xfId="429"/>
    <cellStyle name="Currency 53 2" xfId="624"/>
    <cellStyle name="Currency 54" xfId="430"/>
    <cellStyle name="Currency 54 2" xfId="621"/>
    <cellStyle name="Currency 55" xfId="431"/>
    <cellStyle name="Currency 55 2" xfId="620"/>
    <cellStyle name="Currency 56" xfId="432"/>
    <cellStyle name="Currency 56 2" xfId="618"/>
    <cellStyle name="Currency 57" xfId="433"/>
    <cellStyle name="Currency 57 2" xfId="615"/>
    <cellStyle name="Currency 58" xfId="434"/>
    <cellStyle name="Currency 58 2" xfId="1157"/>
    <cellStyle name="Currency 59" xfId="435"/>
    <cellStyle name="Currency 59 2" xfId="1155"/>
    <cellStyle name="Currency 6" xfId="436"/>
    <cellStyle name="Currency 6 2" xfId="1023"/>
    <cellStyle name="Currency 60" xfId="437"/>
    <cellStyle name="Currency 60 2" xfId="619"/>
    <cellStyle name="Currency 61" xfId="438"/>
    <cellStyle name="Currency 61 2" xfId="617"/>
    <cellStyle name="Currency 62" xfId="439"/>
    <cellStyle name="Currency 62 2" xfId="614"/>
    <cellStyle name="Currency 63" xfId="440"/>
    <cellStyle name="Currency 63 2" xfId="1156"/>
    <cellStyle name="Currency 64" xfId="441"/>
    <cellStyle name="Currency 64 2" xfId="1154"/>
    <cellStyle name="Currency 65" xfId="442"/>
    <cellStyle name="Currency 65 2" xfId="1175"/>
    <cellStyle name="Currency 66" xfId="443"/>
    <cellStyle name="Currency 66 2" xfId="1153"/>
    <cellStyle name="Currency 67" xfId="444"/>
    <cellStyle name="Currency 67 2" xfId="1151"/>
    <cellStyle name="Currency 68" xfId="445"/>
    <cellStyle name="Currency 68 2" xfId="1149"/>
    <cellStyle name="Currency 69" xfId="446"/>
    <cellStyle name="Currency 69 2" xfId="612"/>
    <cellStyle name="Currency 7" xfId="447"/>
    <cellStyle name="Currency 7 2" xfId="1181"/>
    <cellStyle name="Currency 70" xfId="448"/>
    <cellStyle name="Currency 70 2" xfId="1176"/>
    <cellStyle name="Currency 71" xfId="449"/>
    <cellStyle name="Currency 71 2" xfId="1152"/>
    <cellStyle name="Currency 72" xfId="450"/>
    <cellStyle name="Currency 72 2" xfId="1150"/>
    <cellStyle name="Currency 73" xfId="451"/>
    <cellStyle name="Currency 73 2" xfId="1148"/>
    <cellStyle name="Currency 74" xfId="452"/>
    <cellStyle name="Currency 74 2" xfId="613"/>
    <cellStyle name="Currency 75" xfId="453"/>
    <cellStyle name="Currency 75 2" xfId="610"/>
    <cellStyle name="Currency 76" xfId="454"/>
    <cellStyle name="Currency 76 2" xfId="608"/>
    <cellStyle name="Currency 77" xfId="455"/>
    <cellStyle name="Currency 77 2" xfId="605"/>
    <cellStyle name="Currency 78" xfId="456"/>
    <cellStyle name="Currency 78 2" xfId="602"/>
    <cellStyle name="Currency 79" xfId="457"/>
    <cellStyle name="Currency 79 2" xfId="1159"/>
    <cellStyle name="Currency 8" xfId="458"/>
    <cellStyle name="Currency 8 2" xfId="1018"/>
    <cellStyle name="Currency 80" xfId="459"/>
    <cellStyle name="Currency 80 2" xfId="611"/>
    <cellStyle name="Currency 81" xfId="460"/>
    <cellStyle name="Currency 81 2" xfId="609"/>
    <cellStyle name="Currency 82" xfId="461"/>
    <cellStyle name="Currency 82 2" xfId="606"/>
    <cellStyle name="Currency 83" xfId="462"/>
    <cellStyle name="Currency 83 2" xfId="603"/>
    <cellStyle name="Currency 84" xfId="463"/>
    <cellStyle name="Currency 84 2" xfId="1158"/>
    <cellStyle name="Currency 85" xfId="464"/>
    <cellStyle name="Currency 85 2" xfId="601"/>
    <cellStyle name="Currency 86" xfId="465"/>
    <cellStyle name="Currency 86 2" xfId="599"/>
    <cellStyle name="Currency 87" xfId="466"/>
    <cellStyle name="Currency 87 2" xfId="597"/>
    <cellStyle name="Currency 88" xfId="467"/>
    <cellStyle name="Currency 88 2" xfId="595"/>
    <cellStyle name="Currency 89" xfId="468"/>
    <cellStyle name="Currency 89 2" xfId="1186"/>
    <cellStyle name="Currency 9" xfId="469"/>
    <cellStyle name="Currency 9 2" xfId="1188"/>
    <cellStyle name="Currency 90" xfId="470"/>
    <cellStyle name="Currency 90 2" xfId="600"/>
    <cellStyle name="Currency 91" xfId="471"/>
    <cellStyle name="Currency 91 2" xfId="598"/>
    <cellStyle name="Currency 92" xfId="472"/>
    <cellStyle name="Currency 92 2" xfId="596"/>
    <cellStyle name="Currency 93" xfId="473"/>
    <cellStyle name="Currency 93 2" xfId="594"/>
    <cellStyle name="Currency 94" xfId="474"/>
    <cellStyle name="Currency 94 2" xfId="1187"/>
    <cellStyle name="Currency 95" xfId="475"/>
    <cellStyle name="Currency 95 2" xfId="1189"/>
    <cellStyle name="Currency 96" xfId="476"/>
    <cellStyle name="Currency 96 2" xfId="1190"/>
    <cellStyle name="Currency 97" xfId="477"/>
    <cellStyle name="Currency 97 2" xfId="1191"/>
    <cellStyle name="Currency 98" xfId="478"/>
    <cellStyle name="Currency 98 2" xfId="1192"/>
    <cellStyle name="Currency 99" xfId="479"/>
    <cellStyle name="Currency 99 2" xfId="890"/>
    <cellStyle name="Excel Built-in Normal" xfId="480"/>
    <cellStyle name="Excel Built-in Normal 2" xfId="1193"/>
    <cellStyle name="Explanatory Text 2" xfId="481"/>
    <cellStyle name="Explanatory Text 2 2" xfId="1194"/>
    <cellStyle name="Good 2" xfId="482"/>
    <cellStyle name="Good 2 2" xfId="1195"/>
    <cellStyle name="Heading 1 2" xfId="483"/>
    <cellStyle name="Heading 1 2 2" xfId="1196"/>
    <cellStyle name="Heading 2 2" xfId="484"/>
    <cellStyle name="Heading 2 2 2" xfId="1197"/>
    <cellStyle name="Heading 3 2" xfId="485"/>
    <cellStyle name="Heading 3 2 2" xfId="1198"/>
    <cellStyle name="Heading 4 2" xfId="486"/>
    <cellStyle name="Heading 4 2 2" xfId="1199"/>
    <cellStyle name="Hyperlink 2" xfId="488"/>
    <cellStyle name="Hyperlink 2 2" xfId="1200"/>
    <cellStyle name="Hyperlink 3" xfId="489"/>
    <cellStyle name="Hyperlink 3 2" xfId="1201"/>
    <cellStyle name="Hyperlink 4" xfId="490"/>
    <cellStyle name="Hyperlink 4 2" xfId="1202"/>
    <cellStyle name="Hyperlink 5" xfId="491"/>
    <cellStyle name="Hyperlink 5 2" xfId="492"/>
    <cellStyle name="Hyperlink 5 2 2" xfId="1204"/>
    <cellStyle name="Hyperlink 5 3" xfId="1203"/>
    <cellStyle name="Hyperlink 6" xfId="493"/>
    <cellStyle name="Hyperlink 6 2" xfId="1205"/>
    <cellStyle name="Hyperlink 7" xfId="494"/>
    <cellStyle name="Hyperlink 7 2" xfId="1206"/>
    <cellStyle name="Input 2" xfId="495"/>
    <cellStyle name="Input 2 2" xfId="1174"/>
    <cellStyle name="Lien hypertexte" xfId="487" builtinId="8"/>
    <cellStyle name="Lien hypertexte 2" xfId="1171"/>
    <cellStyle name="Linked Cell 2" xfId="496"/>
    <cellStyle name="Linked Cell 2 2" xfId="1207"/>
    <cellStyle name="Neutral 2" xfId="497"/>
    <cellStyle name="Neutral 2 2" xfId="1208"/>
    <cellStyle name="Normal" xfId="0" builtinId="0"/>
    <cellStyle name="Normal 10" xfId="498"/>
    <cellStyle name="Normal 10 2" xfId="1209"/>
    <cellStyle name="Normal 100" xfId="499"/>
    <cellStyle name="Normal 100 2" xfId="1133"/>
    <cellStyle name="Normal 11" xfId="1184"/>
    <cellStyle name="Normal 118" xfId="500"/>
    <cellStyle name="Normal 118 2" xfId="616"/>
    <cellStyle name="Normal 12" xfId="501"/>
    <cellStyle name="Normal 12 2" xfId="1210"/>
    <cellStyle name="Normal 13" xfId="502"/>
    <cellStyle name="Normal 13 2" xfId="503"/>
    <cellStyle name="Normal 13 2 2" xfId="504"/>
    <cellStyle name="Normal 13 2 2 2" xfId="505"/>
    <cellStyle name="Normal 13 2 2 2 2" xfId="506"/>
    <cellStyle name="Normal 13 2 2 2 2 2" xfId="1215"/>
    <cellStyle name="Normal 13 2 2 2 3" xfId="507"/>
    <cellStyle name="Normal 13 2 2 2 3 2" xfId="1216"/>
    <cellStyle name="Normal 13 2 2 2 4" xfId="1214"/>
    <cellStyle name="Normal 13 2 2 3" xfId="1213"/>
    <cellStyle name="Normal 13 2 3" xfId="508"/>
    <cellStyle name="Normal 13 2 3 2" xfId="1217"/>
    <cellStyle name="Normal 13 2 4" xfId="1212"/>
    <cellStyle name="Normal 13 3" xfId="509"/>
    <cellStyle name="Normal 13 3 2" xfId="510"/>
    <cellStyle name="Normal 13 3 2 2" xfId="1219"/>
    <cellStyle name="Normal 13 3 3" xfId="1218"/>
    <cellStyle name="Normal 13 4" xfId="511"/>
    <cellStyle name="Normal 13 4 2" xfId="1220"/>
    <cellStyle name="Normal 13 5" xfId="1211"/>
    <cellStyle name="Normal 13 6" xfId="512"/>
    <cellStyle name="Normal 13 6 2" xfId="1221"/>
    <cellStyle name="Normal 15" xfId="513"/>
    <cellStyle name="Normal 15 2" xfId="1222"/>
    <cellStyle name="Normal 16" xfId="514"/>
    <cellStyle name="Normal 16 2" xfId="1224"/>
    <cellStyle name="Normal 17" xfId="515"/>
    <cellStyle name="Normal 17 2" xfId="1225"/>
    <cellStyle name="Normal 19" xfId="516"/>
    <cellStyle name="Normal 19 2" xfId="1226"/>
    <cellStyle name="Normal 2" xfId="517"/>
    <cellStyle name="Normal 2 2" xfId="518"/>
    <cellStyle name="Normal 2 2 2" xfId="519"/>
    <cellStyle name="Normal 2 2 2 2" xfId="1229"/>
    <cellStyle name="Normal 2 2 3" xfId="520"/>
    <cellStyle name="Normal 2 2 3 2" xfId="1230"/>
    <cellStyle name="Normal 2 2 4" xfId="1228"/>
    <cellStyle name="Normal 2 3" xfId="521"/>
    <cellStyle name="Normal 2 3 2" xfId="522"/>
    <cellStyle name="Normal 2 3 2 2" xfId="1232"/>
    <cellStyle name="Normal 2 3 3" xfId="1231"/>
    <cellStyle name="Normal 2 4" xfId="523"/>
    <cellStyle name="Normal 2 4 2" xfId="524"/>
    <cellStyle name="Normal 2 4 2 2" xfId="1234"/>
    <cellStyle name="Normal 2 4 3" xfId="1233"/>
    <cellStyle name="Normal 2 5" xfId="525"/>
    <cellStyle name="Normal 2 5 2" xfId="1235"/>
    <cellStyle name="Normal 2 6" xfId="1227"/>
    <cellStyle name="Normal 23" xfId="526"/>
    <cellStyle name="Normal 23 2" xfId="1236"/>
    <cellStyle name="Normal 3" xfId="527"/>
    <cellStyle name="Normal 3 2" xfId="528"/>
    <cellStyle name="Normal 3 2 11" xfId="529"/>
    <cellStyle name="Normal 3 2 11 2" xfId="1239"/>
    <cellStyle name="Normal 3 2 2" xfId="1238"/>
    <cellStyle name="Normal 3 3" xfId="530"/>
    <cellStyle name="Normal 3 3 2" xfId="1240"/>
    <cellStyle name="Normal 3 4" xfId="531"/>
    <cellStyle name="Normal 3 4 2" xfId="1241"/>
    <cellStyle name="Normal 3 5" xfId="1237"/>
    <cellStyle name="Normal 3 8" xfId="532"/>
    <cellStyle name="Normal 3 8 2" xfId="533"/>
    <cellStyle name="Normal 3 8 2 2" xfId="534"/>
    <cellStyle name="Normal 3 8 2 2 2" xfId="1245"/>
    <cellStyle name="Normal 3 8 2 3" xfId="1244"/>
    <cellStyle name="Normal 3 8 3" xfId="535"/>
    <cellStyle name="Normal 3 8 3 2" xfId="1223"/>
    <cellStyle name="Normal 3 8 4" xfId="1243"/>
    <cellStyle name="Normal 4" xfId="536"/>
    <cellStyle name="Normal 4 2" xfId="537"/>
    <cellStyle name="Normal 4 2 2" xfId="674"/>
    <cellStyle name="Normal 4 3" xfId="538"/>
    <cellStyle name="Normal 4 3 2" xfId="671"/>
    <cellStyle name="Normal 4 4" xfId="539"/>
    <cellStyle name="Normal 4 4 2" xfId="642"/>
    <cellStyle name="Normal 4 5" xfId="1246"/>
    <cellStyle name="Normal 416" xfId="540"/>
    <cellStyle name="Normal 416 2" xfId="1247"/>
    <cellStyle name="Normal 417" xfId="541"/>
    <cellStyle name="Normal 417 2" xfId="1248"/>
    <cellStyle name="Normal 428" xfId="542"/>
    <cellStyle name="Normal 428 2" xfId="1249"/>
    <cellStyle name="Normal 429" xfId="543"/>
    <cellStyle name="Normal 429 2" xfId="1250"/>
    <cellStyle name="Normal 486" xfId="544"/>
    <cellStyle name="Normal 486 2" xfId="1251"/>
    <cellStyle name="Normal 487" xfId="545"/>
    <cellStyle name="Normal 487 2" xfId="1173"/>
    <cellStyle name="Normal 489" xfId="546"/>
    <cellStyle name="Normal 489 2" xfId="1252"/>
    <cellStyle name="Normal 490" xfId="547"/>
    <cellStyle name="Normal 490 2" xfId="1254"/>
    <cellStyle name="Normal 5" xfId="548"/>
    <cellStyle name="Normal 5 2" xfId="549"/>
    <cellStyle name="Normal 5 2 2" xfId="607"/>
    <cellStyle name="Normal 5 3" xfId="550"/>
    <cellStyle name="Normal 5 3 2" xfId="604"/>
    <cellStyle name="Normal 5 4" xfId="1255"/>
    <cellStyle name="Normal 506" xfId="551"/>
    <cellStyle name="Normal 506 2" xfId="1256"/>
    <cellStyle name="Normal 516" xfId="552"/>
    <cellStyle name="Normal 516 2" xfId="1257"/>
    <cellStyle name="Normal 517" xfId="553"/>
    <cellStyle name="Normal 517 2" xfId="1258"/>
    <cellStyle name="Normal 53" xfId="554"/>
    <cellStyle name="Normal 53 2" xfId="1259"/>
    <cellStyle name="Normal 54" xfId="555"/>
    <cellStyle name="Normal 54 2" xfId="1260"/>
    <cellStyle name="Normal 542" xfId="556"/>
    <cellStyle name="Normal 542 2" xfId="1172"/>
    <cellStyle name="Normal 543" xfId="557"/>
    <cellStyle name="Normal 543 2" xfId="1261"/>
    <cellStyle name="Normal 544" xfId="558"/>
    <cellStyle name="Normal 544 2" xfId="1253"/>
    <cellStyle name="Normal 547" xfId="559"/>
    <cellStyle name="Normal 547 2" xfId="1262"/>
    <cellStyle name="Normal 548" xfId="560"/>
    <cellStyle name="Normal 548 2" xfId="1263"/>
    <cellStyle name="Normal 550" xfId="561"/>
    <cellStyle name="Normal 550 2" xfId="1264"/>
    <cellStyle name="Normal 571" xfId="562"/>
    <cellStyle name="Normal 571 2" xfId="1265"/>
    <cellStyle name="Normal 572" xfId="563"/>
    <cellStyle name="Normal 572 2" xfId="1266"/>
    <cellStyle name="Normal 6" xfId="564"/>
    <cellStyle name="Normal 6 2" xfId="565"/>
    <cellStyle name="Normal 6 2 2" xfId="1268"/>
    <cellStyle name="Normal 6 3" xfId="566"/>
    <cellStyle name="Normal 6 3 2" xfId="1269"/>
    <cellStyle name="Normal 6 4" xfId="1267"/>
    <cellStyle name="Normal 7" xfId="567"/>
    <cellStyle name="Normal 7 2" xfId="568"/>
    <cellStyle name="Normal 7 2 2" xfId="1271"/>
    <cellStyle name="Normal 7 3" xfId="1270"/>
    <cellStyle name="Normal 8" xfId="569"/>
    <cellStyle name="Normal 8 2" xfId="1272"/>
    <cellStyle name="Normal 9" xfId="592"/>
    <cellStyle name="Normal 9 2" xfId="1185"/>
    <cellStyle name="Normal 9 3" xfId="1273"/>
    <cellStyle name="Normal 9 4" xfId="1293"/>
    <cellStyle name="Normal_Sheet1" xfId="570"/>
    <cellStyle name="Note 2" xfId="571"/>
    <cellStyle name="Note 2 2" xfId="1274"/>
    <cellStyle name="Output 2" xfId="572"/>
    <cellStyle name="Output 2 2" xfId="1275"/>
    <cellStyle name="Percent 2" xfId="573"/>
    <cellStyle name="Percent 2 2" xfId="1276"/>
    <cellStyle name="Standard 3" xfId="574"/>
    <cellStyle name="Standard 3 2" xfId="1242"/>
    <cellStyle name="Standard 4" xfId="575"/>
    <cellStyle name="Standard 4 2" xfId="576"/>
    <cellStyle name="Standard 4 2 2" xfId="577"/>
    <cellStyle name="Standard 4 2 2 2" xfId="578"/>
    <cellStyle name="Standard 4 2 2 2 2" xfId="1280"/>
    <cellStyle name="Standard 4 2 2 3" xfId="1279"/>
    <cellStyle name="Standard 4 2 3" xfId="579"/>
    <cellStyle name="Standard 4 2 3 2" xfId="1281"/>
    <cellStyle name="Standard 4 2 4" xfId="1278"/>
    <cellStyle name="Standard 4 3" xfId="580"/>
    <cellStyle name="Standard 4 3 2" xfId="581"/>
    <cellStyle name="Standard 4 3 2 2" xfId="1283"/>
    <cellStyle name="Standard 4 3 3" xfId="1282"/>
    <cellStyle name="Standard 4 4" xfId="582"/>
    <cellStyle name="Standard 4 4 2" xfId="1284"/>
    <cellStyle name="Standard 4 5" xfId="1277"/>
    <cellStyle name="Standard 6" xfId="583"/>
    <cellStyle name="Standard 6 2" xfId="1285"/>
    <cellStyle name="Title 2" xfId="584"/>
    <cellStyle name="Title 2 2" xfId="1286"/>
    <cellStyle name="Total 2" xfId="585"/>
    <cellStyle name="Total 2 2" xfId="1287"/>
    <cellStyle name="Warning Text 2" xfId="586"/>
    <cellStyle name="Warning Text 2 2" xfId="1288"/>
    <cellStyle name="표준 2" xfId="587"/>
    <cellStyle name="표준 2 2" xfId="1289"/>
    <cellStyle name="一般 7" xfId="588"/>
    <cellStyle name="一般 7 2" xfId="1290"/>
    <cellStyle name="標準 2" xfId="589"/>
    <cellStyle name="標準 2 2" xfId="590"/>
    <cellStyle name="標準 2 2 2" xfId="1291"/>
    <cellStyle name="標準 2 3" xfId="591"/>
    <cellStyle name="標準 2 3 2" xfId="1292"/>
    <cellStyle name="標準 2 4" xfId="956"/>
  </cellStyles>
  <dxfs count="12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rgb="FFFF0000"/>
        </patternFill>
      </fill>
    </dxf>
    <dxf>
      <fill>
        <patternFill>
          <bgColor indexed="13"/>
        </patternFill>
      </fill>
    </dxf>
    <dxf>
      <fill>
        <patternFill>
          <bgColor rgb="FFFFFF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theme="0" tint="-0.499984740745262"/>
        </patternFill>
      </fill>
    </dxf>
    <dxf>
      <fill>
        <patternFill>
          <bgColor indexed="13"/>
        </patternFill>
      </fill>
    </dxf>
    <dxf>
      <fill>
        <patternFill patternType="none">
          <bgColor indexed="65"/>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l.bartek@precidip.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vantal@precidip.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50" activePane="bottomRight" state="frozen"/>
      <selection activeCell="A4" sqref="A4"/>
      <selection pane="topRight" activeCell="A4" sqref="A4"/>
      <selection pane="bottomLeft" activeCell="A4" sqref="A4"/>
      <selection pane="bottomRight" activeCell="B51" sqref="B51"/>
    </sheetView>
  </sheetViews>
  <sheetFormatPr baseColWidth="10" defaultColWidth="9" defaultRowHeight="12.6"/>
  <cols>
    <col min="1" max="1" width="0.9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90625" style="113" customWidth="1"/>
    <col min="8" max="16384" width="9" style="113"/>
  </cols>
  <sheetData>
    <row r="1" spans="1:7" ht="13.2" thickTop="1">
      <c r="A1" s="9"/>
      <c r="B1" s="10"/>
      <c r="C1" s="10"/>
      <c r="D1" s="207"/>
      <c r="E1" s="10"/>
      <c r="F1" s="10"/>
      <c r="G1" s="11"/>
    </row>
    <row r="2" spans="1:7">
      <c r="A2" s="419"/>
      <c r="B2" s="38" t="s">
        <v>870</v>
      </c>
      <c r="C2" s="36"/>
      <c r="D2" s="208"/>
      <c r="E2" s="3"/>
      <c r="F2" s="36"/>
      <c r="G2" s="34"/>
    </row>
    <row r="3" spans="1:7">
      <c r="A3" s="419"/>
      <c r="B3" s="5" t="s">
        <v>862</v>
      </c>
      <c r="C3" s="6"/>
      <c r="D3" s="209"/>
      <c r="E3" s="3"/>
      <c r="F3" s="6"/>
      <c r="G3" s="34"/>
    </row>
    <row r="4" spans="1:7" ht="15">
      <c r="A4" s="419"/>
      <c r="B4" s="41" t="s">
        <v>872</v>
      </c>
      <c r="C4" s="7"/>
      <c r="D4" s="210"/>
      <c r="E4" s="3"/>
      <c r="F4" s="7"/>
      <c r="G4" s="34"/>
    </row>
    <row r="5" spans="1:7" ht="13.2">
      <c r="A5" s="419"/>
      <c r="B5" s="40" t="s">
        <v>1063</v>
      </c>
      <c r="C5" s="4"/>
      <c r="D5" s="211"/>
      <c r="E5" s="3"/>
      <c r="F5" s="4"/>
      <c r="G5" s="34"/>
    </row>
    <row r="6" spans="1:7">
      <c r="A6" s="419"/>
      <c r="B6" s="8"/>
      <c r="C6" s="8"/>
      <c r="D6" s="212"/>
      <c r="E6" s="8"/>
      <c r="F6" s="8"/>
      <c r="G6" s="34"/>
    </row>
    <row r="7" spans="1:7">
      <c r="A7" s="419"/>
      <c r="B7" s="8"/>
      <c r="C7" s="8"/>
      <c r="D7" s="212"/>
      <c r="E7" s="8"/>
      <c r="F7" s="8"/>
      <c r="G7" s="34"/>
    </row>
    <row r="8" spans="1:7">
      <c r="A8" s="419"/>
      <c r="B8" s="8"/>
      <c r="C8" s="8"/>
      <c r="D8" s="212"/>
      <c r="E8" s="8"/>
      <c r="F8" s="8"/>
      <c r="G8" s="34"/>
    </row>
    <row r="9" spans="1:7">
      <c r="A9" s="419"/>
      <c r="B9" s="422" t="s">
        <v>873</v>
      </c>
      <c r="C9" s="422"/>
      <c r="D9" s="422"/>
      <c r="E9" s="422"/>
      <c r="F9" s="422"/>
      <c r="G9" s="34"/>
    </row>
    <row r="10" spans="1:7" ht="27" customHeight="1">
      <c r="A10" s="419"/>
      <c r="B10" s="423" t="s">
        <v>448</v>
      </c>
      <c r="C10" s="423"/>
      <c r="D10" s="423"/>
      <c r="E10" s="423"/>
      <c r="F10" s="423"/>
      <c r="G10" s="34"/>
    </row>
    <row r="11" spans="1:7" ht="27" customHeight="1">
      <c r="A11" s="419"/>
      <c r="B11" s="424"/>
      <c r="C11" s="424"/>
      <c r="D11" s="424"/>
      <c r="E11" s="424"/>
      <c r="F11" s="424"/>
      <c r="G11" s="34"/>
    </row>
    <row r="12" spans="1:7">
      <c r="A12" s="419"/>
      <c r="B12" s="42" t="s">
        <v>871</v>
      </c>
      <c r="C12" s="43" t="s">
        <v>874</v>
      </c>
      <c r="D12" s="213" t="s">
        <v>875</v>
      </c>
      <c r="E12" s="43" t="s">
        <v>628</v>
      </c>
      <c r="F12" s="43" t="s">
        <v>629</v>
      </c>
      <c r="G12" s="34"/>
    </row>
    <row r="13" spans="1:7" ht="20.399999999999999">
      <c r="A13" s="419"/>
      <c r="B13" s="2">
        <v>1</v>
      </c>
      <c r="C13" s="37" t="s">
        <v>1111</v>
      </c>
      <c r="D13" s="39" t="s">
        <v>899</v>
      </c>
      <c r="E13" s="196" t="s">
        <v>876</v>
      </c>
      <c r="F13" s="196"/>
      <c r="G13" s="34"/>
    </row>
    <row r="14" spans="1:7" ht="30.6">
      <c r="A14" s="419"/>
      <c r="B14" s="2">
        <v>2</v>
      </c>
      <c r="C14" s="37" t="s">
        <v>1111</v>
      </c>
      <c r="D14" s="39" t="s">
        <v>1048</v>
      </c>
      <c r="E14" s="196" t="s">
        <v>540</v>
      </c>
      <c r="F14" s="196" t="s">
        <v>541</v>
      </c>
      <c r="G14" s="34"/>
    </row>
    <row r="15" spans="1:7" ht="89.1" customHeight="1">
      <c r="A15" s="419"/>
      <c r="B15" s="404">
        <v>2.0099999999999998</v>
      </c>
      <c r="C15" s="416" t="s">
        <v>1111</v>
      </c>
      <c r="D15" s="425" t="s">
        <v>2358</v>
      </c>
      <c r="E15" s="197" t="s">
        <v>630</v>
      </c>
      <c r="F15" s="197" t="s">
        <v>633</v>
      </c>
      <c r="G15" s="34"/>
    </row>
    <row r="16" spans="1:7" ht="99" customHeight="1">
      <c r="A16" s="419"/>
      <c r="B16" s="405"/>
      <c r="C16" s="417"/>
      <c r="D16" s="426"/>
      <c r="E16" s="198"/>
      <c r="F16" s="198" t="s">
        <v>631</v>
      </c>
      <c r="G16" s="34"/>
    </row>
    <row r="17" spans="1:7" ht="63" customHeight="1">
      <c r="A17" s="419"/>
      <c r="B17" s="406"/>
      <c r="C17" s="418"/>
      <c r="D17" s="427"/>
      <c r="E17" s="37"/>
      <c r="F17" s="37" t="s">
        <v>632</v>
      </c>
      <c r="G17" s="34"/>
    </row>
    <row r="18" spans="1:7" ht="117" customHeight="1">
      <c r="A18" s="419"/>
      <c r="B18" s="404">
        <v>2.02</v>
      </c>
      <c r="C18" s="416" t="s">
        <v>1111</v>
      </c>
      <c r="D18" s="425" t="s">
        <v>2359</v>
      </c>
      <c r="E18" s="197" t="s">
        <v>449</v>
      </c>
      <c r="F18" s="197" t="s">
        <v>535</v>
      </c>
      <c r="G18" s="34"/>
    </row>
    <row r="19" spans="1:7" ht="71.099999999999994" customHeight="1">
      <c r="A19" s="419"/>
      <c r="B19" s="405"/>
      <c r="C19" s="417"/>
      <c r="D19" s="426"/>
      <c r="E19" s="198" t="s">
        <v>539</v>
      </c>
      <c r="F19" s="198" t="s">
        <v>450</v>
      </c>
      <c r="G19" s="34"/>
    </row>
    <row r="20" spans="1:7" ht="90.75" customHeight="1">
      <c r="A20" s="419"/>
      <c r="B20" s="405"/>
      <c r="C20" s="417"/>
      <c r="D20" s="426"/>
      <c r="E20" s="198"/>
      <c r="F20" s="198" t="s">
        <v>635</v>
      </c>
      <c r="G20" s="34"/>
    </row>
    <row r="21" spans="1:7" ht="74.25" customHeight="1">
      <c r="A21" s="419"/>
      <c r="B21" s="406"/>
      <c r="C21" s="418"/>
      <c r="D21" s="427"/>
      <c r="E21" s="37"/>
      <c r="F21" s="37" t="s">
        <v>634</v>
      </c>
      <c r="G21" s="34"/>
    </row>
    <row r="22" spans="1:7" ht="90" customHeight="1">
      <c r="A22" s="419"/>
      <c r="B22" s="410">
        <v>2.0299999999999998</v>
      </c>
      <c r="C22" s="410" t="s">
        <v>845</v>
      </c>
      <c r="D22" s="413" t="s">
        <v>2360</v>
      </c>
      <c r="E22" s="416" t="s">
        <v>447</v>
      </c>
      <c r="F22" s="197" t="s">
        <v>470</v>
      </c>
      <c r="G22" s="34"/>
    </row>
    <row r="23" spans="1:7" ht="109.5" customHeight="1">
      <c r="A23" s="419"/>
      <c r="B23" s="411"/>
      <c r="C23" s="411"/>
      <c r="D23" s="414"/>
      <c r="E23" s="417"/>
      <c r="F23" s="198" t="s">
        <v>846</v>
      </c>
      <c r="G23" s="34"/>
    </row>
    <row r="24" spans="1:7" ht="74.25" customHeight="1">
      <c r="A24" s="419"/>
      <c r="B24" s="412"/>
      <c r="C24" s="412"/>
      <c r="D24" s="415"/>
      <c r="E24" s="418"/>
      <c r="F24" s="37" t="s">
        <v>446</v>
      </c>
      <c r="G24" s="34"/>
    </row>
    <row r="25" spans="1:7" ht="72" customHeight="1">
      <c r="A25" s="419"/>
      <c r="B25" s="2" t="s">
        <v>468</v>
      </c>
      <c r="C25" s="37" t="s">
        <v>469</v>
      </c>
      <c r="D25" s="39" t="s">
        <v>2361</v>
      </c>
      <c r="E25" s="37" t="s">
        <v>2356</v>
      </c>
      <c r="F25" s="37" t="s">
        <v>471</v>
      </c>
      <c r="G25" s="34"/>
    </row>
    <row r="26" spans="1:7" ht="98.1" customHeight="1">
      <c r="A26" s="419"/>
      <c r="B26" s="407">
        <v>3</v>
      </c>
      <c r="C26" s="404" t="s">
        <v>72</v>
      </c>
      <c r="D26" s="425" t="s">
        <v>2362</v>
      </c>
      <c r="E26" s="416" t="s">
        <v>0</v>
      </c>
      <c r="F26" s="197" t="s">
        <v>66</v>
      </c>
      <c r="G26" s="34"/>
    </row>
    <row r="27" spans="1:7" ht="90" customHeight="1">
      <c r="A27" s="419"/>
      <c r="B27" s="408"/>
      <c r="C27" s="405"/>
      <c r="D27" s="426"/>
      <c r="E27" s="417"/>
      <c r="F27" s="198" t="s">
        <v>61</v>
      </c>
      <c r="G27" s="34"/>
    </row>
    <row r="28" spans="1:7" ht="19.350000000000001" customHeight="1">
      <c r="A28" s="419"/>
      <c r="B28" s="408"/>
      <c r="C28" s="405"/>
      <c r="D28" s="426"/>
      <c r="E28" s="417"/>
      <c r="F28" s="198" t="s">
        <v>62</v>
      </c>
      <c r="G28" s="34"/>
    </row>
    <row r="29" spans="1:7" ht="74.400000000000006" customHeight="1">
      <c r="A29" s="419"/>
      <c r="B29" s="408"/>
      <c r="C29" s="405"/>
      <c r="D29" s="426"/>
      <c r="E29" s="417"/>
      <c r="F29" s="198" t="s">
        <v>63</v>
      </c>
      <c r="G29" s="34"/>
    </row>
    <row r="30" spans="1:7" ht="62.4" customHeight="1">
      <c r="A30" s="419"/>
      <c r="B30" s="408"/>
      <c r="C30" s="405"/>
      <c r="D30" s="426"/>
      <c r="E30" s="417"/>
      <c r="F30" s="198" t="s">
        <v>64</v>
      </c>
      <c r="G30" s="34"/>
    </row>
    <row r="31" spans="1:7" ht="81" customHeight="1">
      <c r="A31" s="419"/>
      <c r="B31" s="408"/>
      <c r="C31" s="405"/>
      <c r="D31" s="426"/>
      <c r="E31" s="417"/>
      <c r="F31" s="198" t="s">
        <v>65</v>
      </c>
      <c r="G31" s="34"/>
    </row>
    <row r="32" spans="1:7" ht="48.75" customHeight="1">
      <c r="A32" s="419"/>
      <c r="B32" s="408"/>
      <c r="C32" s="405"/>
      <c r="D32" s="426"/>
      <c r="E32" s="417"/>
      <c r="F32" s="198" t="s">
        <v>68</v>
      </c>
      <c r="G32" s="34"/>
    </row>
    <row r="33" spans="1:7" ht="98.4" customHeight="1">
      <c r="A33" s="419"/>
      <c r="B33" s="408"/>
      <c r="C33" s="405"/>
      <c r="D33" s="426"/>
      <c r="E33" s="417"/>
      <c r="F33" s="198" t="s">
        <v>67</v>
      </c>
      <c r="G33" s="34"/>
    </row>
    <row r="34" spans="1:7" ht="89.1" customHeight="1">
      <c r="A34" s="419"/>
      <c r="B34" s="408"/>
      <c r="C34" s="405"/>
      <c r="D34" s="426"/>
      <c r="E34" s="417"/>
      <c r="F34" s="198" t="s">
        <v>69</v>
      </c>
      <c r="G34" s="34"/>
    </row>
    <row r="35" spans="1:7" ht="29.1" customHeight="1">
      <c r="A35" s="419"/>
      <c r="B35" s="408"/>
      <c r="C35" s="405"/>
      <c r="D35" s="426"/>
      <c r="E35" s="417"/>
      <c r="F35" s="198" t="s">
        <v>70</v>
      </c>
      <c r="G35" s="34"/>
    </row>
    <row r="36" spans="1:7" ht="112.2">
      <c r="A36" s="419"/>
      <c r="B36" s="409"/>
      <c r="C36" s="406"/>
      <c r="D36" s="427"/>
      <c r="E36" s="418"/>
      <c r="F36" s="199" t="s">
        <v>71</v>
      </c>
      <c r="G36" s="34"/>
    </row>
    <row r="37" spans="1:7" ht="102">
      <c r="A37" s="419"/>
      <c r="B37" s="171">
        <v>3.01</v>
      </c>
      <c r="C37" s="172" t="s">
        <v>72</v>
      </c>
      <c r="D37" s="39" t="s">
        <v>2363</v>
      </c>
      <c r="E37" s="200" t="s">
        <v>1351</v>
      </c>
      <c r="F37" s="201" t="s">
        <v>1457</v>
      </c>
      <c r="G37" s="34"/>
    </row>
    <row r="38" spans="1:7" ht="81.599999999999994">
      <c r="A38" s="419"/>
      <c r="B38" s="171">
        <v>3.02</v>
      </c>
      <c r="C38" s="172" t="s">
        <v>1384</v>
      </c>
      <c r="D38" s="39" t="s">
        <v>2364</v>
      </c>
      <c r="E38" s="200" t="s">
        <v>1399</v>
      </c>
      <c r="F38" s="201" t="s">
        <v>1458</v>
      </c>
      <c r="G38" s="34"/>
    </row>
    <row r="39" spans="1:7" ht="81.599999999999994">
      <c r="A39" s="419"/>
      <c r="B39" s="182">
        <v>4</v>
      </c>
      <c r="C39" s="181" t="s">
        <v>1554</v>
      </c>
      <c r="D39" s="39" t="s">
        <v>2365</v>
      </c>
      <c r="E39" s="37" t="s">
        <v>2307</v>
      </c>
      <c r="F39" s="37" t="s">
        <v>1555</v>
      </c>
      <c r="G39" s="34"/>
    </row>
    <row r="40" spans="1:7" ht="40.799999999999997">
      <c r="A40" s="419"/>
      <c r="B40" s="171">
        <v>4.01</v>
      </c>
      <c r="C40" s="181" t="s">
        <v>1554</v>
      </c>
      <c r="D40" s="39" t="s">
        <v>2367</v>
      </c>
      <c r="E40" s="37" t="s">
        <v>2321</v>
      </c>
      <c r="F40" s="37" t="s">
        <v>2326</v>
      </c>
      <c r="G40" s="34"/>
    </row>
    <row r="41" spans="1:7" ht="40.799999999999997">
      <c r="A41" s="419"/>
      <c r="B41" s="171" t="s">
        <v>2354</v>
      </c>
      <c r="C41" s="181" t="s">
        <v>1554</v>
      </c>
      <c r="D41" s="39" t="s">
        <v>2366</v>
      </c>
      <c r="E41" s="37" t="s">
        <v>2357</v>
      </c>
      <c r="F41" s="37" t="s">
        <v>2355</v>
      </c>
      <c r="G41" s="34"/>
    </row>
    <row r="42" spans="1:7" ht="40.799999999999997">
      <c r="A42" s="419"/>
      <c r="B42" s="171" t="s">
        <v>2399</v>
      </c>
      <c r="C42" s="181" t="s">
        <v>1554</v>
      </c>
      <c r="D42" s="39" t="s">
        <v>2406</v>
      </c>
      <c r="E42" s="37" t="s">
        <v>2356</v>
      </c>
      <c r="F42" s="37" t="s">
        <v>2400</v>
      </c>
      <c r="G42" s="34"/>
    </row>
    <row r="43" spans="1:7" ht="112.2">
      <c r="A43" s="419"/>
      <c r="B43" s="193">
        <v>4.0999999999999996</v>
      </c>
      <c r="C43" s="181" t="s">
        <v>2405</v>
      </c>
      <c r="D43" s="194">
        <v>42867</v>
      </c>
      <c r="E43" s="202" t="s">
        <v>2408</v>
      </c>
      <c r="F43" s="37" t="s">
        <v>2407</v>
      </c>
      <c r="G43" s="34"/>
    </row>
    <row r="44" spans="1:7" ht="71.400000000000006">
      <c r="A44" s="419"/>
      <c r="B44" s="193">
        <v>4.2</v>
      </c>
      <c r="C44" s="181" t="s">
        <v>2405</v>
      </c>
      <c r="D44" s="194">
        <v>42704</v>
      </c>
      <c r="E44" s="202" t="s">
        <v>2625</v>
      </c>
      <c r="F44" s="37" t="s">
        <v>2598</v>
      </c>
      <c r="G44" s="34"/>
    </row>
    <row r="45" spans="1:7" ht="132.6">
      <c r="A45" s="419"/>
      <c r="B45" s="243">
        <v>5</v>
      </c>
      <c r="C45" s="181" t="s">
        <v>2405</v>
      </c>
      <c r="D45" s="194">
        <v>42867</v>
      </c>
      <c r="E45" s="202" t="s">
        <v>13032</v>
      </c>
      <c r="F45" s="37" t="s">
        <v>12754</v>
      </c>
      <c r="G45" s="34"/>
    </row>
    <row r="46" spans="1:7" ht="30.6">
      <c r="A46" s="419"/>
      <c r="B46" s="193">
        <v>5.01</v>
      </c>
      <c r="C46" s="181" t="s">
        <v>2405</v>
      </c>
      <c r="D46" s="194">
        <v>42907</v>
      </c>
      <c r="E46" s="202" t="s">
        <v>13052</v>
      </c>
      <c r="F46" s="37" t="s">
        <v>12754</v>
      </c>
      <c r="G46" s="34"/>
    </row>
    <row r="47" spans="1:7" ht="61.2">
      <c r="A47" s="419"/>
      <c r="B47" s="193">
        <v>5.0999999999999996</v>
      </c>
      <c r="C47" s="181" t="s">
        <v>2405</v>
      </c>
      <c r="D47" s="194">
        <v>43070</v>
      </c>
      <c r="E47" s="202" t="s">
        <v>13247</v>
      </c>
      <c r="F47" s="37" t="s">
        <v>13248</v>
      </c>
      <c r="G47" s="34"/>
    </row>
    <row r="48" spans="1:7" ht="51">
      <c r="A48" s="419"/>
      <c r="B48" s="193">
        <v>5.1100000000000003</v>
      </c>
      <c r="C48" s="181" t="s">
        <v>13489</v>
      </c>
      <c r="D48" s="194">
        <v>43217</v>
      </c>
      <c r="E48" s="202" t="s">
        <v>13617</v>
      </c>
      <c r="F48" s="37" t="s">
        <v>13523</v>
      </c>
      <c r="G48" s="34"/>
    </row>
    <row r="49" spans="1:7" ht="51">
      <c r="A49" s="419"/>
      <c r="B49" s="193">
        <v>5.12</v>
      </c>
      <c r="C49" s="181" t="s">
        <v>13489</v>
      </c>
      <c r="D49" s="194">
        <v>43581</v>
      </c>
      <c r="E49" s="202" t="s">
        <v>13617</v>
      </c>
      <c r="F49" s="37" t="s">
        <v>14191</v>
      </c>
      <c r="G49" s="34"/>
    </row>
    <row r="50" spans="1:7" ht="71.400000000000006">
      <c r="A50" s="419"/>
      <c r="B50" s="243">
        <v>6</v>
      </c>
      <c r="C50" s="181" t="s">
        <v>13489</v>
      </c>
      <c r="D50" s="194">
        <v>43964</v>
      </c>
      <c r="E50" s="202" t="s">
        <v>14434</v>
      </c>
      <c r="F50" s="37" t="s">
        <v>14205</v>
      </c>
      <c r="G50" s="34"/>
    </row>
    <row r="51" spans="1:7" ht="40.799999999999997">
      <c r="A51" s="419"/>
      <c r="B51" s="193">
        <v>6.01</v>
      </c>
      <c r="C51" s="181" t="s">
        <v>13489</v>
      </c>
      <c r="D51" s="194">
        <v>43970</v>
      </c>
      <c r="E51" s="202" t="s">
        <v>15504</v>
      </c>
      <c r="F51" s="202" t="s">
        <v>14205</v>
      </c>
      <c r="G51" s="34"/>
    </row>
    <row r="52" spans="1:7" ht="13.2" thickBot="1">
      <c r="A52" s="420"/>
      <c r="B52" s="421" t="str">
        <f ca="1">OFFSET(L!$C$1,MATCH("General"&amp;"Cpy",L!$A:$A,0)-1,SL,,)</f>
        <v>© 2020 Responsible Minerals Initiative. All rights reserved.</v>
      </c>
      <c r="C52" s="421"/>
      <c r="D52" s="421"/>
      <c r="E52" s="421"/>
      <c r="F52" s="421"/>
      <c r="G52" s="35"/>
    </row>
    <row r="53" spans="1:7" ht="13.2"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baseColWidth="10" defaultColWidth="8.90625" defaultRowHeight="12.6"/>
  <cols>
    <col min="1" max="1" width="20.6328125" style="76" customWidth="1"/>
    <col min="2" max="2" width="57.08984375" style="76" customWidth="1"/>
    <col min="3" max="16384" width="8.9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baseColWidth="10" defaultColWidth="8.90625" defaultRowHeight="12.6"/>
  <cols>
    <col min="1" max="1" width="11.089843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40" zoomScalePageLayoutView="60" workbookViewId="0"/>
  </sheetViews>
  <sheetFormatPr baseColWidth="10" defaultColWidth="8.9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09.89999999999998"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baseColWidth="10" defaultColWidth="8.9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90625" style="113" customWidth="1"/>
    <col min="8" max="16384" width="8.90625" style="113"/>
  </cols>
  <sheetData>
    <row r="1" spans="1:5" ht="13.2" thickTop="1">
      <c r="A1" s="428"/>
      <c r="B1" s="429"/>
      <c r="C1" s="429"/>
      <c r="D1" s="430"/>
    </row>
    <row r="2" spans="1:5" ht="71.25" customHeight="1">
      <c r="A2" s="87"/>
      <c r="B2" s="167" t="str">
        <f ca="1">OFFSET(L!$C$1,MATCH("Definitions"&amp;ADDRESS(ROW(),COLUMN(),4),L!$A:$A,0)-1,SL,,)</f>
        <v>ITEM</v>
      </c>
      <c r="C2" s="167" t="str">
        <f ca="1">OFFSET(L!$C$1,MATCH("Definitions"&amp;ADDRESS(ROW(),COLUMN(),4),L!$A:$A,0)-1,SL,,)</f>
        <v>DEFINITION</v>
      </c>
      <c r="D2" s="432"/>
      <c r="E2" s="127"/>
    </row>
    <row r="3" spans="1:5" ht="63.9" customHeight="1">
      <c r="A3" s="87"/>
      <c r="B3" s="74" t="str">
        <f ca="1">OFFSET(L!$C$1,MATCH("Definitions"&amp;ADDRESS(ROW(),COLUMN(),4),L!$A:$A,0)-1,SL,,)</f>
        <v>3TG</v>
      </c>
      <c r="C3" s="74" t="str">
        <f ca="1">OFFSET(L!$C$1,MATCH("Definitions"&amp;ADDRESS(ROW(),COLUMN(),4),L!$A:$A,0)-1,SL,,)</f>
        <v>Tantalum, tin, tungsten, gold</v>
      </c>
      <c r="D3" s="432"/>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3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32"/>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32"/>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32"/>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32"/>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432"/>
      <c r="E9" s="128" t="s">
        <v>1336</v>
      </c>
    </row>
    <row r="10" spans="1:5" ht="48.6">
      <c r="A10" s="87"/>
      <c r="B10" s="74" t="str">
        <f ca="1">OFFSET(L!$C$1,MATCH("Definitions"&amp;ADDRESS(ROW(),COLUMN(),4),L!$A:$A,0)-1,SL,,)</f>
        <v>DRC</v>
      </c>
      <c r="C10" s="74" t="str">
        <f ca="1">OFFSET(L!$C$1,MATCH("Definitions"&amp;ADDRESS(ROW(),COLUMN(),4),L!$A:$A,0)-1,SL,,)</f>
        <v>Democratic Republic of Congo</v>
      </c>
      <c r="D10" s="432"/>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32"/>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32"/>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32"/>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32"/>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32"/>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32"/>
      <c r="E16" s="128" t="s">
        <v>1335</v>
      </c>
    </row>
    <row r="17" spans="1:5" ht="178.2">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32"/>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32"/>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432"/>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432"/>
      <c r="E20" s="128"/>
    </row>
    <row r="21" spans="1:5" ht="16.2">
      <c r="A21" s="87"/>
      <c r="B21" s="74" t="str">
        <f ca="1">OFFSET(L!$C$1,MATCH("Definitions"&amp;ADDRESS(ROW(),COLUMN(),4),L!$A:$A,0)-1,SL,,)</f>
        <v>RBA</v>
      </c>
      <c r="C21" s="74" t="str">
        <f ca="1">OFFSET(L!$C$1,MATCH("Definitions"&amp;ADDRESS(ROW(),COLUMN(),4),L!$A:$A,0)-1,SL,,)</f>
        <v>Responsible Business Alliance (www.responsiblebusiness.org)</v>
      </c>
      <c r="D21" s="43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32"/>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3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32"/>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32"/>
      <c r="E25" s="128" t="s">
        <v>1335</v>
      </c>
    </row>
    <row r="26" spans="1:5" ht="81">
      <c r="A26" s="87"/>
      <c r="B26" s="74" t="str">
        <f ca="1">OFFSET(L!$C$1,MATCH("Definitions"&amp;ADDRESS(ROW(),COLUMN(),4),L!$A:$A,0)-1,SL,,)</f>
        <v>SEC</v>
      </c>
      <c r="C26" s="74" t="str">
        <f ca="1">OFFSET(L!$C$1,MATCH("Definitions"&amp;ADDRESS(ROW(),COLUMN(),4),L!$A:$A,0)-1,SL,,)</f>
        <v>U.S. Securities and Exchange Commission (www.sec.gov)</v>
      </c>
      <c r="D26" s="432"/>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32"/>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32"/>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32"/>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32"/>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32"/>
      <c r="E31" s="128"/>
    </row>
    <row r="32" spans="1:5" ht="16.2">
      <c r="A32" s="87"/>
      <c r="B32" s="431" t="str">
        <f ca="1">OFFSET(L!$C$1,MATCH("General"&amp;"Cpy",L!$A:$A,0)-1,SL,,)</f>
        <v>© 2020 Responsible Minerals Initiative. All rights reserved.</v>
      </c>
      <c r="C32" s="431"/>
      <c r="D32" s="432"/>
      <c r="E32" s="128"/>
    </row>
    <row r="33" spans="1:4" ht="13.2" thickBot="1">
      <c r="A33" s="88"/>
      <c r="B33" s="185"/>
      <c r="C33" s="185"/>
      <c r="D33" s="433"/>
    </row>
    <row r="34" spans="1:4" ht="13.2" thickTop="1"/>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G23" sqref="G23"/>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3" hidden="1" customWidth="1"/>
    <col min="13" max="15" width="4.90625" style="113" hidden="1" customWidth="1"/>
    <col min="16" max="23" width="9.08984375" hidden="1" customWidth="1"/>
    <col min="24" max="24" width="9.08984375" customWidth="1"/>
  </cols>
  <sheetData>
    <row r="1" spans="1:34" ht="16.8" thickTop="1">
      <c r="A1" s="454"/>
      <c r="B1" s="455"/>
      <c r="C1" s="455"/>
      <c r="D1" s="455"/>
      <c r="E1" s="455"/>
      <c r="F1" s="455"/>
      <c r="G1" s="455"/>
      <c r="H1" s="455"/>
      <c r="I1" s="455"/>
      <c r="J1" s="455"/>
      <c r="K1" s="456"/>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57" t="str">
        <f ca="1">OFFSET(L!$C$1,MATCH("Declaration"&amp;ADDRESS(ROW(),COLUMN(),4),L!$A:$A,0)-1,SL,,)</f>
        <v>Conflict Minerals Reporting Template (CMRT)</v>
      </c>
      <c r="E2" s="458"/>
      <c r="F2" s="458"/>
      <c r="G2" s="458"/>
      <c r="H2" s="458"/>
      <c r="I2" s="458"/>
      <c r="J2" s="459"/>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70"/>
      <c r="G3" s="470"/>
      <c r="H3" s="470"/>
      <c r="I3" s="184"/>
      <c r="J3" s="168" t="s">
        <v>15506</v>
      </c>
      <c r="K3" s="47"/>
      <c r="L3" s="139"/>
      <c r="M3" s="130"/>
      <c r="N3" s="130"/>
      <c r="O3" s="131"/>
      <c r="P3" s="144">
        <f>MATCH($D$3,LN,0)</f>
        <v>1</v>
      </c>
    </row>
    <row r="4" spans="1:34" ht="16.2">
      <c r="A4" s="45"/>
      <c r="B4" s="463" t="str">
        <f ca="1">OFFSET(L!$C$1,MATCH("Declaration"&amp;ADDRESS(ROW(),COLUMN(),4),L!$A:$A,0)-1,SL,,)</f>
        <v>The purpose of this document is to collect sourcing information on tin, tantalum, tungsten and gold used in products</v>
      </c>
      <c r="C4" s="463"/>
      <c r="D4" s="463"/>
      <c r="E4" s="463"/>
      <c r="F4" s="463"/>
      <c r="G4" s="463"/>
      <c r="H4" s="463"/>
      <c r="I4" s="471" t="str">
        <f ca="1">OFFSET(L!$C$1,MATCH("Declaration"&amp;ADDRESS(ROW(),COLUMN(),4),L!$A:$A,0)-1,SL,,)</f>
        <v>Link to Terms &amp; Conditions</v>
      </c>
      <c r="J4" s="471"/>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63" t="str">
        <f ca="1">OFFSET(L!$C$1,MATCH("Declaration"&amp;ADDRESS(ROW(),COLUMN(),4),L!$A:$A,0)-1,SL,,)</f>
        <v>Mandatory fields are noted with an asterisk (*).  Consult the instructions tab for guidance on how to answer each question.</v>
      </c>
      <c r="C6" s="463"/>
      <c r="D6" s="463"/>
      <c r="E6" s="463"/>
      <c r="F6" s="463"/>
      <c r="G6" s="463"/>
      <c r="H6" s="463"/>
      <c r="I6" s="463"/>
      <c r="J6" s="463"/>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75" t="str">
        <f ca="1">OFFSET(L!$C$1,MATCH("Declaration"&amp;ADDRESS(ROW(),COLUMN(),4),L!$A:$A,0)-1,SL,,)</f>
        <v>Company Information</v>
      </c>
      <c r="C7" s="475"/>
      <c r="D7" s="475"/>
      <c r="E7" s="475"/>
      <c r="F7" s="475"/>
      <c r="G7" s="475"/>
      <c r="H7" s="475"/>
      <c r="I7" s="475"/>
      <c r="J7" s="475"/>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60" t="s">
        <v>15507</v>
      </c>
      <c r="E8" s="461"/>
      <c r="F8" s="461"/>
      <c r="G8" s="461"/>
      <c r="H8" s="461"/>
      <c r="I8" s="461"/>
      <c r="J8" s="462"/>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72" t="s">
        <v>504</v>
      </c>
      <c r="E9" s="473"/>
      <c r="F9" s="473"/>
      <c r="G9" s="474"/>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 customHeight="1">
      <c r="A10" s="49"/>
      <c r="B10" s="476" t="str">
        <f ca="1">OFFSET(L!$C$1,MATCH("Declaration"&amp;ADDRESS(ROW(),COLUMN(),4)&amp;LEFT($D$9,1),L!$A:$A,0)-1,SL,,)</f>
        <v>Description of Scope:</v>
      </c>
      <c r="C10" s="151"/>
      <c r="D10" s="464"/>
      <c r="E10" s="465"/>
      <c r="F10" s="465"/>
      <c r="G10" s="465"/>
      <c r="H10" s="465"/>
      <c r="I10" s="465"/>
      <c r="J10" s="466"/>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77"/>
      <c r="C11" s="151"/>
      <c r="D11" s="486" t="str">
        <f ca="1">IF(D9=Q9,OFFSET(L!$C$1,MATCH("Declaration"&amp;ADDRESS(ROW(),COLUMN(),4),L!$A:$A,0)-1,SL,,),"")</f>
        <v/>
      </c>
      <c r="E11" s="487"/>
      <c r="F11" s="487"/>
      <c r="G11" s="487"/>
      <c r="H11" s="487"/>
      <c r="I11" s="487"/>
      <c r="J11" s="488"/>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67"/>
      <c r="E12" s="468"/>
      <c r="F12" s="468"/>
      <c r="G12" s="468"/>
      <c r="H12" s="468"/>
      <c r="I12" s="468"/>
      <c r="J12" s="46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67"/>
      <c r="E13" s="468"/>
      <c r="F13" s="468"/>
      <c r="G13" s="468"/>
      <c r="H13" s="468"/>
      <c r="I13" s="468"/>
      <c r="J13" s="46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ustomHeight="1">
      <c r="A14" s="49"/>
      <c r="B14" s="51" t="str">
        <f ca="1">OFFSET(L!$C$1,MATCH("Declaration"&amp;ADDRESS(ROW(),COLUMN(),4),L!$A:$A,0)-1,SL,,)</f>
        <v>Address:</v>
      </c>
      <c r="C14" s="90"/>
      <c r="D14" s="443" t="s">
        <v>15508</v>
      </c>
      <c r="E14" s="444"/>
      <c r="F14" s="444"/>
      <c r="G14" s="444"/>
      <c r="H14" s="444"/>
      <c r="I14" s="444"/>
      <c r="J14" s="445"/>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43" t="s">
        <v>15509</v>
      </c>
      <c r="E15" s="444"/>
      <c r="F15" s="444"/>
      <c r="G15" s="444"/>
      <c r="H15" s="444"/>
      <c r="I15" s="444"/>
      <c r="J15" s="445"/>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78" t="s">
        <v>15510</v>
      </c>
      <c r="E16" s="479"/>
      <c r="F16" s="479"/>
      <c r="G16" s="479"/>
      <c r="H16" s="479"/>
      <c r="I16" s="479"/>
      <c r="J16" s="480"/>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43" t="s">
        <v>15511</v>
      </c>
      <c r="E17" s="444"/>
      <c r="F17" s="444"/>
      <c r="G17" s="444"/>
      <c r="H17" s="444"/>
      <c r="I17" s="444"/>
      <c r="J17" s="445"/>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43" t="s">
        <v>15526</v>
      </c>
      <c r="E18" s="444"/>
      <c r="F18" s="444"/>
      <c r="G18" s="444"/>
      <c r="H18" s="444"/>
      <c r="I18" s="444"/>
      <c r="J18" s="445"/>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43" t="s">
        <v>15527</v>
      </c>
      <c r="E19" s="444"/>
      <c r="F19" s="444"/>
      <c r="G19" s="444"/>
      <c r="H19" s="444"/>
      <c r="I19" s="444"/>
      <c r="J19" s="445"/>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78" t="s">
        <v>15528</v>
      </c>
      <c r="E20" s="479"/>
      <c r="F20" s="479"/>
      <c r="G20" s="479"/>
      <c r="H20" s="479"/>
      <c r="I20" s="479"/>
      <c r="J20" s="480"/>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443" t="s">
        <v>15512</v>
      </c>
      <c r="E21" s="444"/>
      <c r="F21" s="444"/>
      <c r="G21" s="444"/>
      <c r="H21" s="444"/>
      <c r="I21" s="444"/>
      <c r="J21" s="44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46">
        <v>44200</v>
      </c>
      <c r="E22" s="44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83"/>
      <c r="E23" s="48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48" t="str">
        <f ca="1">OFFSET(L!$C$1,MATCH("Declaration"&amp;ADDRESS(ROW(),COLUMN(),4),L!$A:$A,0)-1,SL,,)</f>
        <v>Answer the following questions 1 - 8 based on the declaration scope indicated above</v>
      </c>
      <c r="C24" s="448"/>
      <c r="D24" s="448"/>
      <c r="E24" s="448"/>
      <c r="F24" s="448"/>
      <c r="G24" s="448"/>
      <c r="H24" s="448"/>
      <c r="I24" s="448"/>
      <c r="J24" s="44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84" t="str">
        <f ca="1">OFFSET(L!$C$1,MATCH("Declaration"&amp;ADDRESS(ROW(),COLUMN(),4),L!$A:$A,0)-1,SL,,)</f>
        <v>Answer</v>
      </c>
      <c r="E25" s="484"/>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436" t="s">
        <v>499</v>
      </c>
      <c r="E26" s="437"/>
      <c r="F26" s="15"/>
      <c r="G26" s="441"/>
      <c r="H26" s="439"/>
      <c r="I26" s="439"/>
      <c r="J26" s="440"/>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436" t="s">
        <v>498</v>
      </c>
      <c r="E27" s="437"/>
      <c r="F27" s="15"/>
      <c r="G27" s="441"/>
      <c r="H27" s="439"/>
      <c r="I27" s="439"/>
      <c r="J27" s="440"/>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436" t="s">
        <v>498</v>
      </c>
      <c r="E28" s="437"/>
      <c r="F28" s="15"/>
      <c r="G28" s="441"/>
      <c r="H28" s="439"/>
      <c r="I28" s="439"/>
      <c r="J28" s="440"/>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436" t="s">
        <v>499</v>
      </c>
      <c r="E29" s="437"/>
      <c r="F29" s="15"/>
      <c r="G29" s="441"/>
      <c r="H29" s="439"/>
      <c r="I29" s="439"/>
      <c r="J29" s="440"/>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 customHeight="1">
      <c r="A31" s="52"/>
      <c r="B31" s="55" t="str">
        <f ca="1">OFFSET(L!$C$1,MATCH("Declaration"&amp;ADDRESS(ROW(),COLUMN(),4),L!$A:$A,0)-1,SL,,)&amp;Q$37</f>
        <v>2) Does any 3TG remain in the product(s)? (*)</v>
      </c>
      <c r="C31" s="13"/>
      <c r="D31" s="442" t="str">
        <f ca="1">D25</f>
        <v>Answer</v>
      </c>
      <c r="E31" s="442"/>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449"/>
      <c r="E32" s="450"/>
      <c r="F32" s="58"/>
      <c r="G32" s="441"/>
      <c r="H32" s="439"/>
      <c r="I32" s="439"/>
      <c r="J32" s="440"/>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436" t="s">
        <v>498</v>
      </c>
      <c r="E33" s="437"/>
      <c r="F33" s="58"/>
      <c r="G33" s="441"/>
      <c r="H33" s="439"/>
      <c r="I33" s="439"/>
      <c r="J33" s="440"/>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436" t="s">
        <v>498</v>
      </c>
      <c r="E34" s="437"/>
      <c r="F34" s="58"/>
      <c r="G34" s="441"/>
      <c r="H34" s="439"/>
      <c r="I34" s="439"/>
      <c r="J34" s="440"/>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436"/>
      <c r="E35" s="437"/>
      <c r="F35" s="58"/>
      <c r="G35" s="441"/>
      <c r="H35" s="439"/>
      <c r="I35" s="439"/>
      <c r="J35" s="440"/>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42" t="str">
        <f ca="1">D25</f>
        <v>Answer</v>
      </c>
      <c r="E37" s="442"/>
      <c r="F37" s="21"/>
      <c r="G37" s="55" t="str">
        <f ca="1">G25</f>
        <v>Comments</v>
      </c>
      <c r="H37" s="482"/>
      <c r="I37" s="482"/>
      <c r="J37" s="482"/>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436"/>
      <c r="E38" s="437"/>
      <c r="F38" s="58"/>
      <c r="G38" s="441"/>
      <c r="H38" s="439"/>
      <c r="I38" s="439"/>
      <c r="J38" s="440"/>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436" t="s">
        <v>499</v>
      </c>
      <c r="E39" s="437"/>
      <c r="F39" s="58"/>
      <c r="G39" s="441"/>
      <c r="H39" s="439"/>
      <c r="I39" s="439"/>
      <c r="J39" s="440"/>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436" t="s">
        <v>499</v>
      </c>
      <c r="E40" s="437"/>
      <c r="F40" s="58"/>
      <c r="G40" s="441"/>
      <c r="H40" s="439"/>
      <c r="I40" s="439"/>
      <c r="J40" s="440"/>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436"/>
      <c r="E41" s="437"/>
      <c r="F41" s="58"/>
      <c r="G41" s="441"/>
      <c r="H41" s="439"/>
      <c r="I41" s="439"/>
      <c r="J41" s="440"/>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 customHeight="1">
      <c r="A43" s="52"/>
      <c r="B43" s="55" t="str">
        <f ca="1">OFFSET(L!$C$1,MATCH("Declaration"&amp;ADDRESS(ROW(),COLUMN(),4),L!$A:$A,0)-1,SL,,)&amp;Q$37</f>
        <v>4) Do any of the smelters in your supply chain source the 3TG from conflict-affected and high-risk areas? (*)</v>
      </c>
      <c r="C43" s="13"/>
      <c r="D43" s="442" t="str">
        <f ca="1">D25</f>
        <v>Answer</v>
      </c>
      <c r="E43" s="442"/>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436"/>
      <c r="E44" s="437"/>
      <c r="F44" s="58"/>
      <c r="G44" s="441"/>
      <c r="H44" s="439"/>
      <c r="I44" s="439"/>
      <c r="J44" s="440"/>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436" t="s">
        <v>499</v>
      </c>
      <c r="E45" s="437"/>
      <c r="F45" s="58"/>
      <c r="G45" s="441"/>
      <c r="H45" s="439"/>
      <c r="I45" s="439"/>
      <c r="J45" s="440"/>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436" t="s">
        <v>499</v>
      </c>
      <c r="E46" s="437"/>
      <c r="F46" s="58"/>
      <c r="G46" s="441"/>
      <c r="H46" s="439"/>
      <c r="I46" s="439"/>
      <c r="J46" s="440"/>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436"/>
      <c r="E47" s="437"/>
      <c r="F47" s="58"/>
      <c r="G47" s="441"/>
      <c r="H47" s="439"/>
      <c r="I47" s="439"/>
      <c r="J47" s="440"/>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42" t="str">
        <f ca="1">D25</f>
        <v>Answer</v>
      </c>
      <c r="E49" s="442"/>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436"/>
      <c r="E50" s="437"/>
      <c r="F50" s="58"/>
      <c r="G50" s="441"/>
      <c r="H50" s="439"/>
      <c r="I50" s="439"/>
      <c r="J50" s="440"/>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434" t="s">
        <v>499</v>
      </c>
      <c r="E51" s="435"/>
      <c r="F51" s="58"/>
      <c r="G51" s="441"/>
      <c r="H51" s="439"/>
      <c r="I51" s="439"/>
      <c r="J51" s="440"/>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434" t="s">
        <v>499</v>
      </c>
      <c r="E52" s="435"/>
      <c r="F52" s="58"/>
      <c r="G52" s="441"/>
      <c r="H52" s="439"/>
      <c r="I52" s="439"/>
      <c r="J52" s="440"/>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436"/>
      <c r="E53" s="437"/>
      <c r="F53" s="58"/>
      <c r="G53" s="441"/>
      <c r="H53" s="439"/>
      <c r="I53" s="439"/>
      <c r="J53" s="440"/>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00000000000006" customHeight="1">
      <c r="A55" s="52"/>
      <c r="B55" s="161" t="str">
        <f ca="1">OFFSET(L!$C$1,MATCH("Declaration"&amp;ADDRESS(ROW(),COLUMN(),4),L!$A:$A,0)-1,SL,,)&amp;Q$37</f>
        <v>6) What percentage of relevant suppliers have provided a response to your supply chain survey?  (*)</v>
      </c>
      <c r="C55" s="13"/>
      <c r="D55" s="442" t="str">
        <f ca="1">D25</f>
        <v>Answer</v>
      </c>
      <c r="E55" s="442"/>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434"/>
      <c r="E56" s="435"/>
      <c r="F56" s="58"/>
      <c r="G56" s="441"/>
      <c r="H56" s="439"/>
      <c r="I56" s="439"/>
      <c r="J56" s="440"/>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434">
        <v>1</v>
      </c>
      <c r="E57" s="435"/>
      <c r="F57" s="58"/>
      <c r="G57" s="438" t="s">
        <v>15525</v>
      </c>
      <c r="H57" s="439"/>
      <c r="I57" s="439"/>
      <c r="J57" s="440"/>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434">
        <v>1</v>
      </c>
      <c r="E58" s="435"/>
      <c r="F58" s="58"/>
      <c r="G58" s="438" t="s">
        <v>15525</v>
      </c>
      <c r="H58" s="439"/>
      <c r="I58" s="439"/>
      <c r="J58" s="440"/>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434"/>
      <c r="E59" s="435"/>
      <c r="F59" s="58"/>
      <c r="G59" s="441"/>
      <c r="H59" s="439"/>
      <c r="I59" s="439"/>
      <c r="J59" s="440"/>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7) Have you identified all of the smelters supplying the 3TG to your supply chain?  (*)</v>
      </c>
      <c r="C61" s="13"/>
      <c r="D61" s="442" t="str">
        <f ca="1">D25</f>
        <v>Answer</v>
      </c>
      <c r="E61" s="442"/>
      <c r="F61" s="21"/>
      <c r="G61" s="55" t="str">
        <f ca="1">G25</f>
        <v>Comments</v>
      </c>
      <c r="H61" s="481"/>
      <c r="I61" s="481"/>
      <c r="J61" s="48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449"/>
      <c r="E62" s="450"/>
      <c r="F62" s="58"/>
      <c r="G62" s="441"/>
      <c r="H62" s="439"/>
      <c r="I62" s="439"/>
      <c r="J62" s="440"/>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436" t="s">
        <v>498</v>
      </c>
      <c r="E63" s="437"/>
      <c r="F63" s="58"/>
      <c r="G63" s="441"/>
      <c r="H63" s="439"/>
      <c r="I63" s="439"/>
      <c r="J63" s="440"/>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436" t="s">
        <v>498</v>
      </c>
      <c r="E64" s="437"/>
      <c r="F64" s="58"/>
      <c r="G64" s="441"/>
      <c r="H64" s="439"/>
      <c r="I64" s="439"/>
      <c r="J64" s="440"/>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436"/>
      <c r="E65" s="437"/>
      <c r="F65" s="58"/>
      <c r="G65" s="441"/>
      <c r="H65" s="439"/>
      <c r="I65" s="439"/>
      <c r="J65" s="440"/>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8) Has all applicable smelter information received by your company been reported in this declaration?  (*)</v>
      </c>
      <c r="C67" s="13"/>
      <c r="D67" s="442" t="str">
        <f ca="1">D25</f>
        <v>Answer</v>
      </c>
      <c r="E67" s="442"/>
      <c r="F67" s="21"/>
      <c r="G67" s="55" t="str">
        <f ca="1">G25</f>
        <v>Comments</v>
      </c>
      <c r="H67" s="481" t="str">
        <f>IF(Q75="(*)","Click here to enter smelter names","")</f>
        <v/>
      </c>
      <c r="I67" s="481"/>
      <c r="J67" s="48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436"/>
      <c r="E68" s="437"/>
      <c r="F68" s="59"/>
      <c r="G68" s="441"/>
      <c r="H68" s="439"/>
      <c r="I68" s="439"/>
      <c r="J68" s="440"/>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436" t="s">
        <v>498</v>
      </c>
      <c r="E69" s="437"/>
      <c r="F69" s="59"/>
      <c r="G69" s="441"/>
      <c r="H69" s="439"/>
      <c r="I69" s="439"/>
      <c r="J69" s="440"/>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436" t="s">
        <v>498</v>
      </c>
      <c r="E70" s="437"/>
      <c r="F70" s="59"/>
      <c r="G70" s="441"/>
      <c r="H70" s="439"/>
      <c r="I70" s="439"/>
      <c r="J70" s="440"/>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436"/>
      <c r="E71" s="437"/>
      <c r="F71" s="61"/>
      <c r="G71" s="441"/>
      <c r="H71" s="439"/>
      <c r="I71" s="439"/>
      <c r="J71" s="440"/>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95" t="str">
        <f ca="1">OFFSET(L!$C$1,MATCH("Declaration"&amp;ADDRESS(ROW(),COLUMN(),4),L!$A:$A,0)-1,SL,,)</f>
        <v>Answer the Following Questions at a Company Level</v>
      </c>
      <c r="C73" s="495"/>
      <c r="D73" s="495"/>
      <c r="E73" s="495"/>
      <c r="F73" s="495"/>
      <c r="G73" s="495"/>
      <c r="H73" s="495"/>
      <c r="I73" s="495"/>
      <c r="J73" s="495"/>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84" t="str">
        <f ca="1">D25</f>
        <v>Answer</v>
      </c>
      <c r="E74" s="484"/>
      <c r="F74" s="64"/>
      <c r="G74" s="484" t="str">
        <f ca="1">G25</f>
        <v>Comments</v>
      </c>
      <c r="H74" s="484" t="e">
        <f>HLOOKUP(SL,LT,$O74,0)</f>
        <v>#NAME?</v>
      </c>
      <c r="I74" s="484"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436" t="s">
        <v>498</v>
      </c>
      <c r="E75" s="437"/>
      <c r="F75" s="68"/>
      <c r="G75" s="441"/>
      <c r="H75" s="439"/>
      <c r="I75" s="439"/>
      <c r="J75" s="440"/>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85"/>
      <c r="H76" s="485"/>
      <c r="I76" s="485"/>
      <c r="J76" s="48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436" t="s">
        <v>498</v>
      </c>
      <c r="E77" s="437"/>
      <c r="F77" s="68"/>
      <c r="G77" s="451" t="s">
        <v>15513</v>
      </c>
      <c r="H77" s="452"/>
      <c r="I77" s="452"/>
      <c r="J77" s="453"/>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436" t="s">
        <v>498</v>
      </c>
      <c r="E79" s="437"/>
      <c r="F79" s="68"/>
      <c r="G79" s="441"/>
      <c r="H79" s="439"/>
      <c r="I79" s="439"/>
      <c r="J79" s="440"/>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436" t="s">
        <v>498</v>
      </c>
      <c r="E81" s="437"/>
      <c r="F81" s="68"/>
      <c r="G81" s="441" t="s">
        <v>15514</v>
      </c>
      <c r="H81" s="439"/>
      <c r="I81" s="439"/>
      <c r="J81" s="440"/>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436" t="s">
        <v>15443</v>
      </c>
      <c r="E83" s="437"/>
      <c r="F83" s="68"/>
      <c r="G83" s="441"/>
      <c r="H83" s="439"/>
      <c r="I83" s="439"/>
      <c r="J83" s="440"/>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92" t="s">
        <v>498</v>
      </c>
      <c r="E85" s="493"/>
      <c r="F85" s="68"/>
      <c r="G85" s="441"/>
      <c r="H85" s="439"/>
      <c r="I85" s="439"/>
      <c r="J85" s="440"/>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85"/>
      <c r="H86" s="485"/>
      <c r="I86" s="485"/>
      <c r="J86" s="48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436" t="s">
        <v>498</v>
      </c>
      <c r="E87" s="437"/>
      <c r="F87" s="68"/>
      <c r="G87" s="441"/>
      <c r="H87" s="439"/>
      <c r="I87" s="439"/>
      <c r="J87" s="440"/>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94"/>
      <c r="H88" s="494"/>
      <c r="I88" s="494"/>
      <c r="J88" s="49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436" t="s">
        <v>14356</v>
      </c>
      <c r="E89" s="437"/>
      <c r="F89" s="68"/>
      <c r="G89" s="441"/>
      <c r="H89" s="439"/>
      <c r="I89" s="439"/>
      <c r="J89" s="440"/>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91" t="str">
        <f>IF(OR($D$8="",$I$3=""),"","Click here to check required fields completion")</f>
        <v/>
      </c>
      <c r="C90" s="491"/>
      <c r="D90" s="491"/>
      <c r="E90" s="491"/>
      <c r="F90" s="491"/>
      <c r="G90" s="491"/>
      <c r="H90" s="491"/>
      <c r="I90" s="491"/>
      <c r="J90" s="49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89" t="str">
        <f ca="1">OFFSET(L!$C$1,MATCH("General"&amp;"Cpy",L!$A:$A,0)-1,SL,,)</f>
        <v>© 2020 Responsible Minerals Initiative. All rights reserved.</v>
      </c>
      <c r="B91" s="490"/>
      <c r="C91" s="490"/>
      <c r="D91" s="490"/>
      <c r="E91" s="490"/>
      <c r="F91" s="490"/>
      <c r="G91" s="490"/>
      <c r="H91" s="490"/>
      <c r="I91" s="490"/>
      <c r="J91" s="49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15443</v>
      </c>
    </row>
    <row r="106" spans="2:2" ht="15" hidden="1">
      <c r="B106" s="292" t="s">
        <v>12721</v>
      </c>
    </row>
    <row r="107" spans="2:2" ht="15" hidden="1">
      <c r="B107" s="292" t="s">
        <v>499</v>
      </c>
    </row>
    <row r="108" spans="2:2" ht="15" hidden="1">
      <c r="B108" s="292" t="s">
        <v>14353</v>
      </c>
    </row>
    <row r="109" spans="2:2" ht="15" hidden="1">
      <c r="B109" s="292" t="s">
        <v>14355</v>
      </c>
    </row>
    <row r="110" spans="2:2" ht="15" hidden="1">
      <c r="B110" s="292" t="s">
        <v>14356</v>
      </c>
    </row>
    <row r="111" spans="2:2" ht="1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22:E22">
    <cfRule type="expression" dxfId="127" priority="185" stopIfTrue="1">
      <formula>IF($D$22="",TRUE)</formula>
    </cfRule>
  </conditionalFormatting>
  <conditionalFormatting sqref="D10:J10">
    <cfRule type="expression" dxfId="126" priority="82" stopIfTrue="1">
      <formula>IF($D$9=$Q$9,TRUE)</formula>
    </cfRule>
    <cfRule type="expression" dxfId="125" priority="192" stopIfTrue="1">
      <formula>IF(AND($D$10="",$D$9=$R$9),TRUE)</formula>
    </cfRule>
  </conditionalFormatting>
  <conditionalFormatting sqref="D35:E35 D41:E41 D53:E53 D59:E59 D65:E65 D71:E71">
    <cfRule type="expression" dxfId="124" priority="190" stopIfTrue="1">
      <formula>$P$29=""</formula>
    </cfRule>
  </conditionalFormatting>
  <conditionalFormatting sqref="D32:E32">
    <cfRule type="expression" dxfId="123" priority="168" stopIfTrue="1">
      <formula>$P$26=""</formula>
    </cfRule>
  </conditionalFormatting>
  <conditionalFormatting sqref="D32:E32">
    <cfRule type="expression" dxfId="122" priority="81" stopIfTrue="1">
      <formula>IF(AND(OR($D$26="Yes",$D$26=""),$D$32=""),1,0)</formula>
    </cfRule>
  </conditionalFormatting>
  <conditionalFormatting sqref="D38 D50 D56 D62 D68">
    <cfRule type="expression" dxfId="121" priority="77" stopIfTrue="1">
      <formula>$P$32=""</formula>
    </cfRule>
  </conditionalFormatting>
  <conditionalFormatting sqref="D41 D53 D59 D65 D71">
    <cfRule type="expression" dxfId="120" priority="74" stopIfTrue="1">
      <formula>$P$35=""</formula>
    </cfRule>
  </conditionalFormatting>
  <conditionalFormatting sqref="D38:E38 D50:E50 D56:E56 D62:E62 D68:E68">
    <cfRule type="expression" dxfId="119" priority="79" stopIfTrue="1">
      <formula>$P$26=""</formula>
    </cfRule>
    <cfRule type="expression" dxfId="118" priority="80" stopIfTrue="1">
      <formula>IF(AND(OR($D$26="Yes",$D$26=""),D38=""),1,0)</formula>
    </cfRule>
  </conditionalFormatting>
  <conditionalFormatting sqref="G85:J85">
    <cfRule type="expression" dxfId="117" priority="73" stopIfTrue="1">
      <formula>IF(AND($D$85="Yes, using other format (describe)",$G$85=""),TRUE)</formula>
    </cfRule>
  </conditionalFormatting>
  <conditionalFormatting sqref="D41:E41 D53:E53 D59:E59 D65:E65 D71:E71">
    <cfRule type="expression" dxfId="116" priority="191" stopIfTrue="1">
      <formula>IF(AND(OR($D$29="Yes",$D$29=""),D41=""),1,0)</formula>
    </cfRule>
  </conditionalFormatting>
  <conditionalFormatting sqref="D35:E35">
    <cfRule type="expression" dxfId="115" priority="65" stopIfTrue="1">
      <formula>IF(AND(OR($D$29="Yes",$D$29=""),$D$35=""),1,0)</formula>
    </cfRule>
  </conditionalFormatting>
  <conditionalFormatting sqref="D46:E46">
    <cfRule type="expression" dxfId="114" priority="51" stopIfTrue="1">
      <formula>$P$28=""</formula>
    </cfRule>
  </conditionalFormatting>
  <conditionalFormatting sqref="D47:E47">
    <cfRule type="expression" dxfId="113" priority="59" stopIfTrue="1">
      <formula>$P$29=""</formula>
    </cfRule>
  </conditionalFormatting>
  <conditionalFormatting sqref="D44">
    <cfRule type="expression" dxfId="112" priority="53" stopIfTrue="1">
      <formula>$P$32=""</formula>
    </cfRule>
  </conditionalFormatting>
  <conditionalFormatting sqref="D45">
    <cfRule type="expression" dxfId="111" priority="52" stopIfTrue="1">
      <formula>$P$33=""</formula>
    </cfRule>
  </conditionalFormatting>
  <conditionalFormatting sqref="D46">
    <cfRule type="expression" dxfId="110" priority="49" stopIfTrue="1">
      <formula>$P$34=""</formula>
    </cfRule>
    <cfRule type="expression" dxfId="109" priority="58" stopIfTrue="1">
      <formula>IF(AND(OR($D$28="Yes",$D$28=""),D46=""),1,0)</formula>
    </cfRule>
  </conditionalFormatting>
  <conditionalFormatting sqref="D47">
    <cfRule type="expression" dxfId="108" priority="50" stopIfTrue="1">
      <formula>$P$35=""</formula>
    </cfRule>
  </conditionalFormatting>
  <conditionalFormatting sqref="D44:E44">
    <cfRule type="expression" dxfId="107" priority="54" stopIfTrue="1">
      <formula>$P$26=""</formula>
    </cfRule>
    <cfRule type="expression" dxfId="106" priority="55" stopIfTrue="1">
      <formula>IF(AND(OR($D$26="Yes",$D$26=""),D44=""),1,0)</formula>
    </cfRule>
  </conditionalFormatting>
  <conditionalFormatting sqref="D45:E45">
    <cfRule type="expression" dxfId="105" priority="56" stopIfTrue="1">
      <formula>$P$39=""</formula>
    </cfRule>
    <cfRule type="expression" dxfId="104" priority="57" stopIfTrue="1">
      <formula>IF(AND(OR($D$27="Yes",$D$27=""),D45=""),1,0)</formula>
    </cfRule>
  </conditionalFormatting>
  <conditionalFormatting sqref="D47:E47">
    <cfRule type="expression" dxfId="103" priority="60" stopIfTrue="1">
      <formula>IF(AND(OR($D$29="Yes",$D$29=""),D47=""),1,0)</formula>
    </cfRule>
  </conditionalFormatting>
  <conditionalFormatting sqref="D8:J8">
    <cfRule type="expression" dxfId="102" priority="47" stopIfTrue="1">
      <formula>IF($D$8="",TRUE)</formula>
    </cfRule>
  </conditionalFormatting>
  <conditionalFormatting sqref="D9:G9">
    <cfRule type="expression" dxfId="101" priority="46" stopIfTrue="1">
      <formula>IF($D$9="",TRUE)</formula>
    </cfRule>
  </conditionalFormatting>
  <conditionalFormatting sqref="D15:J15">
    <cfRule type="expression" dxfId="100" priority="45" stopIfTrue="1">
      <formula>IF($D$15="",TRUE)</formula>
    </cfRule>
  </conditionalFormatting>
  <conditionalFormatting sqref="D16:J16">
    <cfRule type="expression" dxfId="99" priority="43" stopIfTrue="1">
      <formula>IF($D$16="",TRUE)</formula>
    </cfRule>
  </conditionalFormatting>
  <conditionalFormatting sqref="D17:J17">
    <cfRule type="expression" dxfId="98" priority="42" stopIfTrue="1">
      <formula>IF($D$17="",TRUE)</formula>
    </cfRule>
  </conditionalFormatting>
  <conditionalFormatting sqref="D18:J18">
    <cfRule type="expression" dxfId="97" priority="41" stopIfTrue="1">
      <formula>IF($D$18="",TRUE)</formula>
    </cfRule>
  </conditionalFormatting>
  <conditionalFormatting sqref="D20:J20">
    <cfRule type="expression" dxfId="96" priority="40" stopIfTrue="1">
      <formula>IF($D$20="",TRUE)</formula>
    </cfRule>
  </conditionalFormatting>
  <conditionalFormatting sqref="D21:J21">
    <cfRule type="expression" dxfId="95" priority="39" stopIfTrue="1">
      <formula>IF($D$21="",TRUE)</formula>
    </cfRule>
  </conditionalFormatting>
  <conditionalFormatting sqref="D26:E26">
    <cfRule type="expression" dxfId="94" priority="37" stopIfTrue="1">
      <formula>IF($D$26="",TRUE)</formula>
    </cfRule>
  </conditionalFormatting>
  <conditionalFormatting sqref="D27:E27">
    <cfRule type="expression" dxfId="93" priority="38" stopIfTrue="1">
      <formula>IF($D$27="",TRUE)</formula>
    </cfRule>
  </conditionalFormatting>
  <conditionalFormatting sqref="D28:E28">
    <cfRule type="expression" dxfId="92" priority="36" stopIfTrue="1">
      <formula>IF($D$27="",TRUE)</formula>
    </cfRule>
  </conditionalFormatting>
  <conditionalFormatting sqref="D29:E29">
    <cfRule type="expression" dxfId="91" priority="35" stopIfTrue="1">
      <formula>IF($D$26="",TRUE)</formula>
    </cfRule>
  </conditionalFormatting>
  <conditionalFormatting sqref="D34:E34">
    <cfRule type="expression" dxfId="90" priority="33" stopIfTrue="1">
      <formula>$P$28=""</formula>
    </cfRule>
  </conditionalFormatting>
  <conditionalFormatting sqref="D34:E34">
    <cfRule type="expression" dxfId="89" priority="34" stopIfTrue="1">
      <formula>IF(AND(OR($D$28="Yes",$D$28=""),$D$34=""),1,0)</formula>
    </cfRule>
  </conditionalFormatting>
  <conditionalFormatting sqref="D33:E33">
    <cfRule type="expression" dxfId="88" priority="32" stopIfTrue="1">
      <formula>IF($D$27="",TRUE)</formula>
    </cfRule>
  </conditionalFormatting>
  <conditionalFormatting sqref="D39:E39">
    <cfRule type="expression" dxfId="87" priority="31" stopIfTrue="1">
      <formula>IF($D$26="",TRUE)</formula>
    </cfRule>
  </conditionalFormatting>
  <conditionalFormatting sqref="D40:E40">
    <cfRule type="expression" dxfId="86" priority="30" stopIfTrue="1">
      <formula>IF($D$26="",TRUE)</formula>
    </cfRule>
  </conditionalFormatting>
  <conditionalFormatting sqref="D52:E52">
    <cfRule type="expression" dxfId="85" priority="25" stopIfTrue="1">
      <formula>$P$28=""</formula>
    </cfRule>
  </conditionalFormatting>
  <conditionalFormatting sqref="D51">
    <cfRule type="expression" dxfId="84" priority="26" stopIfTrue="1">
      <formula>$P$33=""</formula>
    </cfRule>
  </conditionalFormatting>
  <conditionalFormatting sqref="D52">
    <cfRule type="expression" dxfId="83" priority="24" stopIfTrue="1">
      <formula>$P$34=""</formula>
    </cfRule>
    <cfRule type="expression" dxfId="82" priority="29" stopIfTrue="1">
      <formula>IF(AND(OR($D$28="Yes",$D$28=""),D52=""),1,0)</formula>
    </cfRule>
  </conditionalFormatting>
  <conditionalFormatting sqref="D51:E51">
    <cfRule type="expression" dxfId="81" priority="27" stopIfTrue="1">
      <formula>$P$39=""</formula>
    </cfRule>
    <cfRule type="expression" dxfId="80" priority="28" stopIfTrue="1">
      <formula>IF(AND(OR($D$27="Yes",$D$27=""),D51=""),1,0)</formula>
    </cfRule>
  </conditionalFormatting>
  <conditionalFormatting sqref="D63:E63">
    <cfRule type="expression" dxfId="79" priority="21" stopIfTrue="1">
      <formula>IF($D$27="",TRUE)</formula>
    </cfRule>
  </conditionalFormatting>
  <conditionalFormatting sqref="D64:E64">
    <cfRule type="expression" dxfId="78" priority="20" stopIfTrue="1">
      <formula>IF($D$27="",TRUE)</formula>
    </cfRule>
  </conditionalFormatting>
  <conditionalFormatting sqref="D75:E75">
    <cfRule type="expression" dxfId="77" priority="19" stopIfTrue="1">
      <formula>IF($D$27="",TRUE)</formula>
    </cfRule>
  </conditionalFormatting>
  <conditionalFormatting sqref="D77:E77">
    <cfRule type="expression" dxfId="76" priority="18" stopIfTrue="1">
      <formula>IF($D$27="",TRUE)</formula>
    </cfRule>
  </conditionalFormatting>
  <conditionalFormatting sqref="D79:E79">
    <cfRule type="expression" dxfId="75" priority="17" stopIfTrue="1">
      <formula>IF($D$27="",TRUE)</formula>
    </cfRule>
  </conditionalFormatting>
  <conditionalFormatting sqref="D81:E81">
    <cfRule type="expression" dxfId="74" priority="16" stopIfTrue="1">
      <formula>IF($D$27="",TRUE)</formula>
    </cfRule>
  </conditionalFormatting>
  <conditionalFormatting sqref="D83:E83">
    <cfRule type="expression" dxfId="73" priority="15" stopIfTrue="1">
      <formula>IF($D$27="",TRUE)</formula>
    </cfRule>
  </conditionalFormatting>
  <conditionalFormatting sqref="D89:E89">
    <cfRule type="expression" dxfId="72" priority="12" stopIfTrue="1">
      <formula>IF($D$27="",TRUE)</formula>
    </cfRule>
  </conditionalFormatting>
  <conditionalFormatting sqref="D87:E87">
    <cfRule type="expression" dxfId="71" priority="13" stopIfTrue="1">
      <formula>IF($D$27="",TRUE)</formula>
    </cfRule>
  </conditionalFormatting>
  <conditionalFormatting sqref="D69:E69">
    <cfRule type="expression" dxfId="70" priority="11" stopIfTrue="1">
      <formula>IF($D$27="",TRUE)</formula>
    </cfRule>
  </conditionalFormatting>
  <conditionalFormatting sqref="D70:E70">
    <cfRule type="expression" dxfId="69" priority="10" stopIfTrue="1">
      <formula>IF($D$27="",TRUE)</formula>
    </cfRule>
  </conditionalFormatting>
  <conditionalFormatting sqref="G77:J77">
    <cfRule type="expression" dxfId="68" priority="9" stopIfTrue="1">
      <formula>IF(AND($D$71="Yes",$G$71=""),TRUE)</formula>
    </cfRule>
  </conditionalFormatting>
  <conditionalFormatting sqref="D85:E85">
    <cfRule type="expression" dxfId="67" priority="7" stopIfTrue="1">
      <formula>AND(OR($D$26="No",AND($D$26="Yes",$D$32="No")),OR($D$27="No",AND($D$27="Yes",$D$33="No")), OR($D$28="No",AND($D$28="Yes",$D$34="No")), OR($D$29="No",AND($D$29="Yes",$D$35="No")))</formula>
    </cfRule>
    <cfRule type="expression" dxfId="66" priority="8" stopIfTrue="1">
      <formula>IF(D85="",TRUE)</formula>
    </cfRule>
  </conditionalFormatting>
  <conditionalFormatting sqref="D57">
    <cfRule type="expression" dxfId="65" priority="4" stopIfTrue="1">
      <formula>$P$33=""</formula>
    </cfRule>
  </conditionalFormatting>
  <conditionalFormatting sqref="D57:E57">
    <cfRule type="expression" dxfId="64" priority="5" stopIfTrue="1">
      <formula>$P$39=""</formula>
    </cfRule>
    <cfRule type="expression" dxfId="63" priority="6" stopIfTrue="1">
      <formula>IF(AND(OR($D$27="Yes",$D$27=""),D57=""),1,0)</formula>
    </cfRule>
  </conditionalFormatting>
  <conditionalFormatting sqref="D58:E58">
    <cfRule type="expression" dxfId="62" priority="2" stopIfTrue="1">
      <formula>$P$28=""</formula>
    </cfRule>
  </conditionalFormatting>
  <conditionalFormatting sqref="D58">
    <cfRule type="expression" dxfId="61" priority="1" stopIfTrue="1">
      <formula>$P$34=""</formula>
    </cfRule>
    <cfRule type="expression" dxfId="60" priority="3" stopIfTrue="1">
      <formula>IF(AND(OR($D$28="Yes",$D$28=""),D58=""),1,0)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 ref="D20" r:id="rId4" display="c.vantal@precidip.com"/>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pane ySplit="4" topLeftCell="A11" activePane="bottomLeft" state="frozen"/>
      <selection pane="bottomLeft" activeCell="F5" sqref="F5"/>
    </sheetView>
  </sheetViews>
  <sheetFormatPr baseColWidth="10" defaultColWidth="8.90625" defaultRowHeight="12.6"/>
  <cols>
    <col min="1" max="1" width="13.6328125" style="277" customWidth="1"/>
    <col min="2" max="2" width="13.36328125" style="282" customWidth="1"/>
    <col min="3" max="3" width="40.6328125" style="282" customWidth="1"/>
    <col min="4" max="4" width="30.6328125" style="282" customWidth="1"/>
    <col min="5" max="5" width="20.90625" style="282" customWidth="1"/>
    <col min="6" max="7" width="13.90625" style="282" customWidth="1"/>
    <col min="8" max="8" width="25.08984375" style="282" customWidth="1"/>
    <col min="9" max="9" width="24.08984375" style="282" customWidth="1"/>
    <col min="10" max="10" width="18.36328125" style="282" customWidth="1"/>
    <col min="11" max="11" width="27.36328125" style="282" customWidth="1"/>
    <col min="12" max="12" width="20.6328125" style="282" customWidth="1"/>
    <col min="13" max="13" width="35.08984375" style="282" customWidth="1"/>
    <col min="14" max="14" width="42.08984375" style="282" customWidth="1"/>
    <col min="15" max="15" width="32.08984375" style="282" customWidth="1"/>
    <col min="16" max="16" width="22.90625" style="282" customWidth="1"/>
    <col min="17" max="17" width="43.6328125" style="282" customWidth="1"/>
    <col min="18" max="18" width="35.90625" style="282" hidden="1" customWidth="1"/>
    <col min="19" max="20" width="17.90625" style="282" hidden="1" customWidth="1"/>
    <col min="21" max="21" width="8.90625" style="281" hidden="1" customWidth="1"/>
    <col min="22" max="22" width="6.08984375" style="281" hidden="1" customWidth="1"/>
    <col min="23" max="23" width="8.6328125" style="281" hidden="1" customWidth="1"/>
    <col min="24" max="24" width="8.90625" style="281" hidden="1" customWidth="1"/>
    <col min="25" max="26" width="4.36328125" style="281" hidden="1" customWidth="1"/>
    <col min="27" max="27" width="4.36328125" style="282" hidden="1" customWidth="1"/>
    <col min="28" max="28" width="7.90625" style="282" hidden="1" customWidth="1"/>
    <col min="29" max="33" width="4.36328125" style="282" hidden="1" customWidth="1"/>
    <col min="34" max="34" width="14.6328125" style="282" hidden="1" customWidth="1"/>
    <col min="35" max="39" width="8.90625" style="282" customWidth="1"/>
    <col min="40" max="16384" width="8.90625" style="282"/>
  </cols>
  <sheetData>
    <row r="1" spans="1:34" s="269" customFormat="1" ht="15.9"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96" t="str">
        <f ca="1">OFFSET(L!$C$1,MATCH("Smelter List"&amp;ADDRESS(ROW(),COLUMN(),4),L!$A:$A,0)-1,SL,,)</f>
        <v>Link to "RMAP Conformant Smelter List"</v>
      </c>
      <c r="K2" s="497"/>
      <c r="L2" s="497"/>
      <c r="M2" s="497"/>
      <c r="N2" s="497"/>
      <c r="O2" s="497"/>
      <c r="P2" s="234"/>
      <c r="Q2" s="235"/>
      <c r="R2" s="236"/>
      <c r="S2" s="236"/>
      <c r="T2" s="236"/>
      <c r="U2" s="267"/>
      <c r="V2" s="267"/>
      <c r="W2" s="268"/>
      <c r="X2" s="267"/>
      <c r="Y2" s="267"/>
      <c r="Z2" s="267"/>
      <c r="AH2" s="176" t="s">
        <v>498</v>
      </c>
    </row>
    <row r="3" spans="1:34" s="269" customFormat="1" ht="243.9" customHeight="1">
      <c r="A3" s="204"/>
      <c r="B3" s="49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98"/>
      <c r="D3" s="498"/>
      <c r="E3" s="498"/>
      <c r="F3" s="270"/>
      <c r="G3" s="499" t="str">
        <f ca="1">OFFSET(L!$C$1,MATCH("General"&amp;"Cpy",L!$A:$A,0)-1,SL,,)</f>
        <v>© 2020 Responsible Minerals Initiative. All rights reserved.</v>
      </c>
      <c r="H3" s="499"/>
      <c r="I3" s="500"/>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216" t="s">
        <v>723</v>
      </c>
      <c r="B5" s="217" t="s">
        <v>1153</v>
      </c>
      <c r="C5" s="221" t="s">
        <v>2431</v>
      </c>
      <c r="D5" s="217"/>
      <c r="E5" s="217" t="s">
        <v>1121</v>
      </c>
      <c r="F5" s="217" t="s">
        <v>723</v>
      </c>
      <c r="G5" s="217" t="s">
        <v>13577</v>
      </c>
      <c r="H5" s="218">
        <v>0</v>
      </c>
      <c r="I5" s="219" t="s">
        <v>1652</v>
      </c>
      <c r="J5" s="219" t="s">
        <v>1653</v>
      </c>
      <c r="K5" s="273"/>
      <c r="L5" s="273"/>
      <c r="M5" s="273"/>
      <c r="N5" s="273"/>
      <c r="O5" s="273"/>
      <c r="P5" s="220"/>
      <c r="Q5" s="274"/>
      <c r="R5" s="217" t="str">
        <f ca="1">IF(ISERROR($V5),"",OFFSET('Smelter Look-up'!$C$4,$V5-4,0)&amp;"")</f>
        <v/>
      </c>
      <c r="S5" s="225" t="e">
        <f ca="1">IF(#REF!="","",IF(ISERROR(MATCH(#REF!,CL,0)),"Unknown",INDIRECT("'C'!$A$"&amp;MATCH(#REF!,CL,0)+1)))</f>
        <v>#REF!</v>
      </c>
      <c r="T5" s="225" t="e">
        <f ca="1">IF(#REF!="","",IF(ISERROR(MATCH(#REF!,SorP!$B$1:$B$6230,0)),"",INDIRECT("'SorP'!$A$"&amp;MATCH(#REF!,SorP!$B$1:$B$6230,0))))</f>
        <v>#REF!</v>
      </c>
      <c r="U5" s="241"/>
      <c r="V5" s="275" t="e">
        <f>IF(#REF!="",NA(),MATCH(#REF!&amp;#REF!,'Smelter Look-up'!$J:$J,0))</f>
        <v>#REF!</v>
      </c>
      <c r="W5" s="276"/>
      <c r="X5" s="276" t="e">
        <f>IF(AND(#REF!="Smelter not listed",OR(LEN(#REF!)=0,LEN(#REF!)=0)),1,0)</f>
        <v>#REF!</v>
      </c>
      <c r="Y5" s="276"/>
      <c r="Z5" s="276"/>
      <c r="AB5" s="278" t="e">
        <f>#REF!&amp;#REF!</f>
        <v>#REF!</v>
      </c>
    </row>
    <row r="6" spans="1:34" s="277" customFormat="1" ht="20.100000000000001" customHeight="1">
      <c r="A6" s="216" t="s">
        <v>721</v>
      </c>
      <c r="B6" s="217" t="s">
        <v>1153</v>
      </c>
      <c r="C6" s="221" t="s">
        <v>2255</v>
      </c>
      <c r="D6" s="217"/>
      <c r="E6" s="217" t="s">
        <v>1123</v>
      </c>
      <c r="F6" s="217" t="s">
        <v>721</v>
      </c>
      <c r="G6" s="217" t="s">
        <v>13577</v>
      </c>
      <c r="H6" s="218">
        <v>0</v>
      </c>
      <c r="I6" s="219" t="s">
        <v>1651</v>
      </c>
      <c r="J6" s="219" t="s">
        <v>14194</v>
      </c>
      <c r="K6" s="273"/>
      <c r="L6" s="273"/>
      <c r="M6" s="273"/>
      <c r="N6" s="273"/>
      <c r="O6" s="273"/>
      <c r="P6" s="220"/>
      <c r="Q6" s="274"/>
      <c r="R6" s="217" t="str">
        <f ca="1">IF(ISERROR($V6),"",OFFSET('Smelter Look-up'!$C$4,$V6-4,0)&amp;"")</f>
        <v/>
      </c>
      <c r="S6" s="225" t="e">
        <f ca="1">IF(#REF!="","",IF(ISERROR(MATCH(#REF!,CL,0)),"Unknown",INDIRECT("'C'!$A$"&amp;MATCH(#REF!,CL,0)+1)))</f>
        <v>#REF!</v>
      </c>
      <c r="T6" s="225" t="e">
        <f ca="1">IF(#REF!="","",IF(ISERROR(MATCH(#REF!,SorP!$B$1:$B$6230,0)),"",INDIRECT("'SorP'!$A$"&amp;MATCH(#REF!,SorP!$B$1:$B$6230,0))))</f>
        <v>#REF!</v>
      </c>
      <c r="U6" s="241"/>
      <c r="V6" s="275" t="e">
        <f>IF(#REF!="",NA(),MATCH(#REF!&amp;#REF!,'Smelter Look-up'!$J:$J,0))</f>
        <v>#REF!</v>
      </c>
      <c r="W6" s="276"/>
      <c r="X6" s="276" t="e">
        <f>IF(AND(#REF!="Smelter not listed",OR(LEN(#REF!)=0,LEN(#REF!)=0)),1,0)</f>
        <v>#REF!</v>
      </c>
      <c r="Y6" s="276"/>
      <c r="Z6" s="276"/>
      <c r="AB6" s="278" t="e">
        <f>#REF!&amp;#REF!</f>
        <v>#REF!</v>
      </c>
    </row>
    <row r="7" spans="1:34" s="277" customFormat="1" ht="20.100000000000001" customHeight="1">
      <c r="A7" s="216" t="s">
        <v>722</v>
      </c>
      <c r="B7" s="217" t="s">
        <v>1153</v>
      </c>
      <c r="C7" s="221" t="s">
        <v>2256</v>
      </c>
      <c r="D7" s="217"/>
      <c r="E7" s="217" t="s">
        <v>909</v>
      </c>
      <c r="F7" s="217" t="s">
        <v>722</v>
      </c>
      <c r="G7" s="217" t="s">
        <v>13577</v>
      </c>
      <c r="H7" s="218">
        <v>0</v>
      </c>
      <c r="I7" s="219" t="s">
        <v>13053</v>
      </c>
      <c r="J7" s="219" t="s">
        <v>10620</v>
      </c>
      <c r="K7" s="273"/>
      <c r="L7" s="273"/>
      <c r="M7" s="273"/>
      <c r="N7" s="273"/>
      <c r="O7" s="273"/>
      <c r="P7" s="220"/>
      <c r="Q7" s="274"/>
      <c r="R7" s="217" t="str">
        <f ca="1">IF(ISERROR($V7),"",OFFSET('Smelter Look-up'!$C$4,$V7-4,0)&amp;"")</f>
        <v/>
      </c>
      <c r="S7" s="225" t="e">
        <f ca="1">IF(#REF!="","",IF(ISERROR(MATCH(#REF!,CL,0)),"Unknown",INDIRECT("'C'!$A$"&amp;MATCH(#REF!,CL,0)+1)))</f>
        <v>#REF!</v>
      </c>
      <c r="T7" s="225" t="e">
        <f ca="1">IF(#REF!="","",IF(ISERROR(MATCH(#REF!,SorP!$B$1:$B$6230,0)),"",INDIRECT("'SorP'!$A$"&amp;MATCH(#REF!,SorP!$B$1:$B$6230,0))))</f>
        <v>#REF!</v>
      </c>
      <c r="U7" s="241"/>
      <c r="V7" s="275" t="e">
        <f>IF(#REF!="",NA(),MATCH(#REF!&amp;#REF!,'Smelter Look-up'!$J:$J,0))</f>
        <v>#REF!</v>
      </c>
      <c r="W7" s="276"/>
      <c r="X7" s="276" t="e">
        <f>IF(AND(#REF!="Smelter not listed",OR(LEN(#REF!)=0,LEN(#REF!)=0)),1,0)</f>
        <v>#REF!</v>
      </c>
      <c r="Y7" s="276"/>
      <c r="Z7" s="276"/>
      <c r="AB7" s="278" t="e">
        <f>#REF!&amp;#REF!</f>
        <v>#REF!</v>
      </c>
    </row>
    <row r="8" spans="1:34" s="277" customFormat="1" ht="20.100000000000001" customHeight="1">
      <c r="A8" s="216" t="s">
        <v>1650</v>
      </c>
      <c r="B8" s="217" t="s">
        <v>1153</v>
      </c>
      <c r="C8" s="221" t="s">
        <v>1649</v>
      </c>
      <c r="D8" s="217"/>
      <c r="E8" s="217" t="s">
        <v>1123</v>
      </c>
      <c r="F8" s="217" t="s">
        <v>1650</v>
      </c>
      <c r="G8" s="217" t="s">
        <v>13577</v>
      </c>
      <c r="H8" s="218">
        <v>0</v>
      </c>
      <c r="I8" s="219" t="s">
        <v>2659</v>
      </c>
      <c r="J8" s="219" t="s">
        <v>13979</v>
      </c>
      <c r="K8" s="273"/>
      <c r="L8" s="273"/>
      <c r="M8" s="273"/>
      <c r="N8" s="273"/>
      <c r="O8" s="273"/>
      <c r="P8" s="220"/>
      <c r="Q8" s="274"/>
      <c r="R8" s="217" t="str">
        <f ca="1">IF(ISERROR($V8),"",OFFSET('Smelter Look-up'!$C$4,$V8-4,0)&amp;"")</f>
        <v>Metalor Technologies S.A.</v>
      </c>
      <c r="S8" s="225" t="str">
        <f t="shared" ref="S8:S9" ca="1" si="0">IF(B5="","",IF(ISERROR(MATCH($E5,CL,0)),"Unknown",INDIRECT("'C'!$A$"&amp;MATCH($E5,CL,0)+1)))</f>
        <v>CH</v>
      </c>
      <c r="T8" s="225" t="str">
        <f ca="1">IF(B5="","",IF(ISERROR(MATCH($J5,SorP!$B$1:$B$6230,0)),"",INDIRECT("'SorP'!$A$"&amp;MATCH($J5,SorP!$B$1:$B$6230,0))))</f>
        <v>CH-NE</v>
      </c>
      <c r="U8" s="241"/>
      <c r="V8" s="275">
        <f>IF(C5="",NA(),MATCH($B5&amp;$C5,'Smelter Look-up'!$J:$J,0))</f>
        <v>158</v>
      </c>
      <c r="W8" s="276"/>
      <c r="X8" s="276">
        <f t="shared" ref="X8:X9" si="1">IF(AND(C5="Smelter not listed",OR(LEN(D5)=0,LEN(E5)=0)),1,0)</f>
        <v>0</v>
      </c>
      <c r="Y8" s="276"/>
      <c r="Z8" s="276"/>
      <c r="AB8" s="278" t="str">
        <f t="shared" ref="AB8:AB9" si="2">B5&amp;C5</f>
        <v>GoldMetalor Technologies S.A.</v>
      </c>
    </row>
    <row r="9" spans="1:34" s="277" customFormat="1" ht="20.100000000000001" customHeight="1">
      <c r="A9" s="216" t="s">
        <v>724</v>
      </c>
      <c r="B9" s="217" t="s">
        <v>1153</v>
      </c>
      <c r="C9" s="221" t="s">
        <v>1252</v>
      </c>
      <c r="D9" s="217"/>
      <c r="E9" s="217" t="s">
        <v>2576</v>
      </c>
      <c r="F9" s="217" t="s">
        <v>724</v>
      </c>
      <c r="G9" s="217" t="s">
        <v>13577</v>
      </c>
      <c r="H9" s="218">
        <v>0</v>
      </c>
      <c r="I9" s="219" t="s">
        <v>1654</v>
      </c>
      <c r="J9" s="219" t="s">
        <v>1655</v>
      </c>
      <c r="K9" s="273"/>
      <c r="L9" s="273"/>
      <c r="M9" s="273"/>
      <c r="N9" s="273"/>
      <c r="O9" s="273"/>
      <c r="P9" s="220"/>
      <c r="Q9" s="274"/>
      <c r="R9" s="217" t="str">
        <f ca="1">IF(ISERROR($V9),"",OFFSET('Smelter Look-up'!$C$4,$V9-4,0)&amp;"")</f>
        <v>Metalor Technologies (Hong Kong) Ltd.</v>
      </c>
      <c r="S9" s="225" t="str">
        <f t="shared" ca="1" si="0"/>
        <v>CN</v>
      </c>
      <c r="T9" s="225" t="str">
        <f ca="1">IF(B6="","",IF(ISERROR(MATCH($J6,SorP!$B$1:$B$6230,0)),"",INDIRECT("'SorP'!$A$"&amp;MATCH($J6,SorP!$B$1:$B$6230,0))))</f>
        <v>CN-HK</v>
      </c>
      <c r="U9" s="241"/>
      <c r="V9" s="275">
        <f>IF(C6="",NA(),MATCH($B6&amp;$C6,'Smelter Look-up'!$J:$J,0))</f>
        <v>155</v>
      </c>
      <c r="W9" s="276"/>
      <c r="X9" s="276">
        <f t="shared" si="1"/>
        <v>0</v>
      </c>
      <c r="Y9" s="276"/>
      <c r="Z9" s="276"/>
      <c r="AB9" s="278" t="str">
        <f t="shared" si="2"/>
        <v>GoldMetalor Technologies (Hong Kong) Ltd.</v>
      </c>
    </row>
    <row r="10" spans="1:34" s="277" customFormat="1" ht="20.100000000000001" customHeight="1">
      <c r="A10" s="216" t="s">
        <v>801</v>
      </c>
      <c r="B10" s="217" t="s">
        <v>1154</v>
      </c>
      <c r="C10" s="221" t="s">
        <v>2262</v>
      </c>
      <c r="D10" s="217"/>
      <c r="E10" s="217" t="s">
        <v>1128</v>
      </c>
      <c r="F10" s="217" t="s">
        <v>801</v>
      </c>
      <c r="G10" s="217" t="s">
        <v>13577</v>
      </c>
      <c r="H10" s="218">
        <v>0</v>
      </c>
      <c r="I10" s="219" t="s">
        <v>1805</v>
      </c>
      <c r="J10" s="219" t="s">
        <v>13183</v>
      </c>
      <c r="K10" s="273"/>
      <c r="L10" s="273"/>
      <c r="M10" s="273"/>
      <c r="N10" s="273"/>
      <c r="O10" s="273"/>
      <c r="P10" s="220"/>
      <c r="Q10" s="274"/>
      <c r="R10" s="217" t="str">
        <f ca="1">IF(ISERROR($V10),"",OFFSET('Smelter Look-up'!$C$4,$V10-4,0)&amp;"")</f>
        <v>Metalor Technologies (Suzhou) Ltd.</v>
      </c>
      <c r="S10" s="225" t="str">
        <f ca="1">IF(B8="","",IF(ISERROR(MATCH($E8,CL,0)),"Unknown",INDIRECT("'C'!$A$"&amp;MATCH($E8,CL,0)+1)))</f>
        <v>CN</v>
      </c>
      <c r="T10" s="225" t="str">
        <f ca="1">IF(B8="","",IF(ISERROR(MATCH($J8,SorP!$B$1:$B$6230,0)),"",INDIRECT("'SorP'!$A$"&amp;MATCH($J8,SorP!$B$1:$B$6230,0))))</f>
        <v>CN-JS</v>
      </c>
      <c r="U10" s="241"/>
      <c r="V10" s="275">
        <f>IF(C8="",NA(),MATCH($B8&amp;$C8,'Smelter Look-up'!$J:$J,0))</f>
        <v>157</v>
      </c>
      <c r="W10" s="276"/>
      <c r="X10" s="276">
        <f>IF(AND(C8="Smelter not listed",OR(LEN(D8)=0,LEN(E8)=0)),1,0)</f>
        <v>0</v>
      </c>
      <c r="Y10" s="276"/>
      <c r="Z10" s="276"/>
      <c r="AB10" s="278" t="str">
        <f>B8&amp;C8</f>
        <v>GoldMetalor Technologies (Suzhou) Ltd.</v>
      </c>
    </row>
    <row r="11" spans="1:34" s="277" customFormat="1" ht="20.100000000000001" customHeight="1">
      <c r="A11" s="216" t="s">
        <v>798</v>
      </c>
      <c r="B11" s="217" t="s">
        <v>1154</v>
      </c>
      <c r="C11" s="221" t="s">
        <v>14155</v>
      </c>
      <c r="D11" s="217"/>
      <c r="E11" s="217" t="s">
        <v>2574</v>
      </c>
      <c r="F11" s="217" t="s">
        <v>798</v>
      </c>
      <c r="G11" s="217" t="s">
        <v>13577</v>
      </c>
      <c r="H11" s="218">
        <v>0</v>
      </c>
      <c r="I11" s="219" t="s">
        <v>1807</v>
      </c>
      <c r="J11" s="219" t="s">
        <v>1807</v>
      </c>
      <c r="K11" s="273"/>
      <c r="L11" s="273"/>
      <c r="M11" s="273"/>
      <c r="N11" s="273"/>
      <c r="O11" s="273"/>
      <c r="P11" s="220"/>
      <c r="Q11" s="274"/>
      <c r="R11" s="217" t="str">
        <f ca="1">IF(ISERROR($V11),"",OFFSET('Smelter Look-up'!$C$4,$V11-4,0)&amp;"")</f>
        <v>Metalor USA Refining Corporation</v>
      </c>
      <c r="S11" s="225" t="str">
        <f ca="1">IF(B9="","",IF(ISERROR(MATCH($E9,CL,0)),"Unknown",INDIRECT("'C'!$A$"&amp;MATCH($E9,CL,0)+1)))</f>
        <v>US</v>
      </c>
      <c r="T11" s="225" t="str">
        <f ca="1">IF(B9="","",IF(ISERROR(MATCH($J9,SorP!$B$1:$B$6230,0)),"",INDIRECT("'SorP'!$A$"&amp;MATCH($J9,SorP!$B$1:$B$6230,0))))</f>
        <v>US-MA</v>
      </c>
      <c r="U11" s="241"/>
      <c r="V11" s="275">
        <f>IF(C9="",NA(),MATCH($B9&amp;$C9,'Smelter Look-up'!$J:$J,0))</f>
        <v>159</v>
      </c>
      <c r="W11" s="276"/>
      <c r="X11" s="276">
        <f>IF(AND(C9="Smelter not listed",OR(LEN(D9)=0,LEN(E9)=0)),1,0)</f>
        <v>0</v>
      </c>
      <c r="Y11" s="276"/>
      <c r="Z11" s="276"/>
      <c r="AB11" s="278" t="str">
        <f>B9&amp;C9</f>
        <v>GoldMetalor USA Refining Corporation</v>
      </c>
    </row>
    <row r="12" spans="1:34" s="277" customFormat="1" ht="20.100000000000001" customHeight="1">
      <c r="A12" s="216" t="s">
        <v>1856</v>
      </c>
      <c r="B12" s="217" t="s">
        <v>1154</v>
      </c>
      <c r="C12" s="221" t="s">
        <v>13267</v>
      </c>
      <c r="D12" s="217"/>
      <c r="E12" s="217" t="s">
        <v>1118</v>
      </c>
      <c r="F12" s="217" t="s">
        <v>1856</v>
      </c>
      <c r="G12" s="217" t="s">
        <v>13577</v>
      </c>
      <c r="H12" s="218">
        <v>0</v>
      </c>
      <c r="I12" s="219" t="s">
        <v>1857</v>
      </c>
      <c r="J12" s="219" t="s">
        <v>3305</v>
      </c>
      <c r="K12" s="273"/>
      <c r="L12" s="273"/>
      <c r="M12" s="273"/>
      <c r="N12" s="273"/>
      <c r="O12" s="273"/>
      <c r="P12" s="220"/>
      <c r="Q12" s="274"/>
      <c r="R12" s="217" t="str">
        <f ca="1">IF(ISERROR($V12),"",OFFSET('Smelter Look-up'!$C$4,$V12-4,0)&amp;"")</f>
        <v/>
      </c>
      <c r="S12" s="225" t="e">
        <f ca="1">IF(#REF!="","",IF(ISERROR(MATCH(#REF!,CL,0)),"Unknown",INDIRECT("'C'!$A$"&amp;MATCH(#REF!,CL,0)+1)))</f>
        <v>#REF!</v>
      </c>
      <c r="T12" s="225" t="e">
        <f ca="1">IF(#REF!="","",IF(ISERROR(MATCH(#REF!,SorP!$B$1:$B$6230,0)),"",INDIRECT("'SorP'!$A$"&amp;MATCH(#REF!,SorP!$B$1:$B$6230,0))))</f>
        <v>#REF!</v>
      </c>
      <c r="U12" s="241"/>
      <c r="V12" s="275" t="e">
        <f>IF(#REF!="",NA(),MATCH(#REF!&amp;#REF!,'Smelter Look-up'!$J:$J,0))</f>
        <v>#REF!</v>
      </c>
      <c r="W12" s="276"/>
      <c r="X12" s="276" t="e">
        <f>IF(AND(#REF!="Smelter not listed",OR(LEN(#REF!)=0,LEN(#REF!)=0)),1,0)</f>
        <v>#REF!</v>
      </c>
      <c r="Y12" s="276"/>
      <c r="Z12" s="276"/>
      <c r="AB12" s="278" t="e">
        <f>#REF!&amp;#REF!</f>
        <v>#REF!</v>
      </c>
    </row>
    <row r="13" spans="1:34" s="277" customFormat="1" ht="20.100000000000001" customHeight="1">
      <c r="A13" s="216" t="s">
        <v>794</v>
      </c>
      <c r="B13" s="217" t="s">
        <v>1154</v>
      </c>
      <c r="C13" s="221" t="s">
        <v>1057</v>
      </c>
      <c r="D13" s="217"/>
      <c r="E13" s="217" t="s">
        <v>903</v>
      </c>
      <c r="F13" s="217" t="s">
        <v>794</v>
      </c>
      <c r="G13" s="217" t="s">
        <v>13577</v>
      </c>
      <c r="H13" s="218">
        <v>0</v>
      </c>
      <c r="I13" s="219" t="s">
        <v>1824</v>
      </c>
      <c r="J13" s="219" t="s">
        <v>9438</v>
      </c>
      <c r="K13" s="273"/>
      <c r="L13" s="273"/>
      <c r="M13" s="273"/>
      <c r="N13" s="273"/>
      <c r="O13" s="273"/>
      <c r="P13" s="220"/>
      <c r="Q13" s="274"/>
      <c r="R13" s="217" t="str">
        <f ca="1">IF(ISERROR($V13),"",OFFSET('Smelter Look-up'!$C$4,$V13-4,0)&amp;"")</f>
        <v>PT Refined Bangka Tin</v>
      </c>
      <c r="S13" s="225" t="str">
        <f ca="1">IF(B10="","",IF(ISERROR(MATCH($E10,CL,0)),"Unknown",INDIRECT("'C'!$A$"&amp;MATCH($E10,CL,0)+1)))</f>
        <v>ID</v>
      </c>
      <c r="T13" s="225" t="str">
        <f ca="1">IF(B10="","",IF(ISERROR(MATCH($J10,SorP!$B$1:$B$6230,0)),"",INDIRECT("'SorP'!$A$"&amp;MATCH($J10,SorP!$B$1:$B$6230,0))))</f>
        <v>ID-BB</v>
      </c>
      <c r="U13" s="241"/>
      <c r="V13" s="275">
        <f>IF(C10="",NA(),MATCH($B10&amp;$C10,'Smelter Look-up'!$J:$J,0))</f>
        <v>443</v>
      </c>
      <c r="W13" s="276"/>
      <c r="X13" s="276">
        <f>IF(AND(C10="Smelter not listed",OR(LEN(D10)=0,LEN(E10)=0)),1,0)</f>
        <v>0</v>
      </c>
      <c r="Y13" s="276"/>
      <c r="Z13" s="276"/>
      <c r="AB13" s="278" t="str">
        <f>B10&amp;C10</f>
        <v>TinPT Refined Bangka Tin</v>
      </c>
    </row>
    <row r="14" spans="1:34" s="277" customFormat="1" ht="20.100000000000001" customHeight="1">
      <c r="A14" s="216" t="s">
        <v>824</v>
      </c>
      <c r="B14" s="217" t="s">
        <v>1154</v>
      </c>
      <c r="C14" s="221" t="s">
        <v>14152</v>
      </c>
      <c r="D14" s="217"/>
      <c r="E14" s="217" t="s">
        <v>1128</v>
      </c>
      <c r="F14" s="217" t="s">
        <v>824</v>
      </c>
      <c r="G14" s="217" t="s">
        <v>13577</v>
      </c>
      <c r="H14" s="218">
        <v>0</v>
      </c>
      <c r="I14" s="219" t="s">
        <v>1832</v>
      </c>
      <c r="J14" s="219" t="s">
        <v>6250</v>
      </c>
      <c r="K14" s="273"/>
      <c r="L14" s="273"/>
      <c r="M14" s="273"/>
      <c r="N14" s="273"/>
      <c r="O14" s="273"/>
      <c r="P14" s="220"/>
      <c r="Q14" s="274"/>
      <c r="R14" s="217" t="str">
        <f ca="1">IF(ISERROR($V14),"",OFFSET('Smelter Look-up'!$C$4,$V14-4,0)&amp;"")</f>
        <v>Operaciones Metalurgicas S.A.</v>
      </c>
      <c r="S14" s="225" t="str">
        <f ca="1">IF(B11="","",IF(ISERROR(MATCH($E11,CL,0)),"Unknown",INDIRECT("'C'!$A$"&amp;MATCH($E11,CL,0)+1)))</f>
        <v>BO</v>
      </c>
      <c r="T14" s="225" t="str">
        <f ca="1">IF(B11="","",IF(ISERROR(MATCH($J11,SorP!$B$1:$B$6230,0)),"",INDIRECT("'SorP'!$A$"&amp;MATCH($J11,SorP!$B$1:$B$6230,0))))</f>
        <v>BO-O</v>
      </c>
      <c r="U14" s="241"/>
      <c r="V14" s="275">
        <f>IF(C11="",NA(),MATCH($B11&amp;$C11,'Smelter Look-up'!$J:$J,0))</f>
        <v>434</v>
      </c>
      <c r="W14" s="276"/>
      <c r="X14" s="276">
        <f>IF(AND(C11="Smelter not listed",OR(LEN(D11)=0,LEN(E11)=0)),1,0)</f>
        <v>0</v>
      </c>
      <c r="Y14" s="276"/>
      <c r="Z14" s="276"/>
      <c r="AB14" s="278" t="str">
        <f>B11&amp;C11</f>
        <v>TinOperaciones Metalurgicas S.A.</v>
      </c>
    </row>
    <row r="15" spans="1:34" s="277" customFormat="1" ht="20.100000000000001" customHeight="1">
      <c r="A15" s="216"/>
      <c r="B15" s="217"/>
      <c r="C15" s="221"/>
      <c r="D15" s="217"/>
      <c r="E15" s="217"/>
      <c r="F15" s="217"/>
      <c r="G15" s="217"/>
      <c r="H15" s="218"/>
      <c r="I15" s="219"/>
      <c r="J15" s="219"/>
      <c r="K15" s="273"/>
      <c r="L15" s="273"/>
      <c r="M15" s="273"/>
      <c r="N15" s="273"/>
      <c r="O15" s="273"/>
      <c r="P15" s="220"/>
      <c r="Q15" s="274"/>
      <c r="R15" s="217"/>
      <c r="S15" s="225"/>
      <c r="T15" s="225"/>
      <c r="U15" s="241"/>
      <c r="V15" s="275"/>
      <c r="W15" s="276"/>
      <c r="X15" s="276"/>
      <c r="Y15" s="276"/>
      <c r="Z15" s="276"/>
      <c r="AB15" s="278"/>
    </row>
    <row r="16" spans="1:34" s="277" customFormat="1" ht="25.2">
      <c r="A16" s="216" t="s">
        <v>800</v>
      </c>
      <c r="B16" s="217" t="s">
        <v>1154</v>
      </c>
      <c r="C16" s="221" t="s">
        <v>643</v>
      </c>
      <c r="D16" s="217"/>
      <c r="E16" s="217" t="s">
        <v>1128</v>
      </c>
      <c r="F16" s="217" t="s">
        <v>800</v>
      </c>
      <c r="G16" s="217" t="s">
        <v>13577</v>
      </c>
      <c r="H16" s="218">
        <v>0</v>
      </c>
      <c r="I16" s="219" t="s">
        <v>1805</v>
      </c>
      <c r="J16" s="219" t="s">
        <v>13183</v>
      </c>
      <c r="K16" s="273"/>
      <c r="L16" s="273"/>
      <c r="M16" s="273"/>
      <c r="N16" s="273"/>
      <c r="O16" s="273"/>
      <c r="P16" s="220"/>
      <c r="Q16" s="274"/>
      <c r="R16" s="217" t="str">
        <f ca="1">IF(ISERROR($V16),"",OFFSET('Smelter Look-up'!$C$4,$V16-4,0)&amp;"")</f>
        <v/>
      </c>
      <c r="S16" s="225" t="str">
        <f ca="1">IF(B15="","",IF(ISERROR(MATCH($E15,CL,0)),"Unknown",INDIRECT("'C'!$A$"&amp;MATCH($E15,CL,0)+1)))</f>
        <v/>
      </c>
      <c r="T16" s="225" t="str">
        <f ca="1">IF(B15="","",IF(ISERROR(MATCH($J15,SorP!$B$1:$B$6230,0)),"",INDIRECT("'SorP'!$A$"&amp;MATCH($J15,SorP!$B$1:$B$6230,0))))</f>
        <v/>
      </c>
      <c r="U16" s="241"/>
      <c r="V16" s="275" t="e">
        <f>IF(C15="",NA(),MATCH($B15&amp;$C15,'Smelter Look-up'!$J:$J,0))</f>
        <v>#N/A</v>
      </c>
      <c r="W16" s="276"/>
      <c r="X16" s="276">
        <f>IF(AND(C15="Smelter not listed",OR(LEN(D15)=0,LEN(E15)=0)),1,0)</f>
        <v>0</v>
      </c>
      <c r="Y16" s="276"/>
      <c r="Z16" s="276"/>
      <c r="AB16" s="278" t="str">
        <f>B15&amp;C15</f>
        <v/>
      </c>
    </row>
    <row r="17" spans="1:34" s="277" customFormat="1" ht="20.399999999999999">
      <c r="A17" s="216" t="s">
        <v>786</v>
      </c>
      <c r="B17" s="217" t="s">
        <v>1154</v>
      </c>
      <c r="C17" s="221" t="s">
        <v>836</v>
      </c>
      <c r="D17" s="217"/>
      <c r="E17" s="217" t="s">
        <v>905</v>
      </c>
      <c r="F17" s="217" t="s">
        <v>786</v>
      </c>
      <c r="G17" s="217" t="s">
        <v>13577</v>
      </c>
      <c r="H17" s="218">
        <v>0</v>
      </c>
      <c r="I17" s="219" t="s">
        <v>1810</v>
      </c>
      <c r="J17" s="219" t="s">
        <v>9826</v>
      </c>
      <c r="K17" s="273"/>
      <c r="L17" s="273"/>
      <c r="M17" s="273"/>
      <c r="N17" s="273"/>
      <c r="O17" s="273"/>
      <c r="P17" s="220"/>
      <c r="Q17" s="274"/>
      <c r="R17" s="217" t="str">
        <f ca="1">IF(ISERROR($V17),"",OFFSET('Smelter Look-up'!$C$4,$V17-4,0)&amp;"")</f>
        <v/>
      </c>
      <c r="S17" s="225" t="e">
        <f ca="1">IF(#REF!="","",IF(ISERROR(MATCH(#REF!,CL,0)),"Unknown",INDIRECT("'C'!$A$"&amp;MATCH(#REF!,CL,0)+1)))</f>
        <v>#REF!</v>
      </c>
      <c r="T17" s="225" t="e">
        <f ca="1">IF(#REF!="","",IF(ISERROR(MATCH(#REF!,SorP!$B$1:$B$6230,0)),"",INDIRECT("'SorP'!$A$"&amp;MATCH(#REF!,SorP!$B$1:$B$6230,0))))</f>
        <v>#REF!</v>
      </c>
      <c r="U17" s="241"/>
      <c r="V17" s="275" t="e">
        <f>IF(#REF!="",NA(),MATCH(#REF!&amp;#REF!,'Smelter Look-up'!$J:$J,0))</f>
        <v>#REF!</v>
      </c>
      <c r="W17" s="276"/>
      <c r="X17" s="276" t="e">
        <f>IF(AND(#REF!="Smelter not listed",OR(LEN(#REF!)=0,LEN(#REF!)=0)),1,0)</f>
        <v>#REF!</v>
      </c>
      <c r="Y17" s="276"/>
      <c r="Z17" s="276"/>
      <c r="AB17" s="278" t="e">
        <f>#REF!&amp;#REF!</f>
        <v>#REF!</v>
      </c>
    </row>
    <row r="18" spans="1:34" s="277" customFormat="1" ht="20.399999999999999">
      <c r="A18" s="216" t="s">
        <v>806</v>
      </c>
      <c r="B18" s="217" t="s">
        <v>1154</v>
      </c>
      <c r="C18" s="221" t="s">
        <v>1054</v>
      </c>
      <c r="D18" s="217"/>
      <c r="E18" s="217" t="s">
        <v>911</v>
      </c>
      <c r="F18" s="217" t="s">
        <v>806</v>
      </c>
      <c r="G18" s="217" t="s">
        <v>13577</v>
      </c>
      <c r="H18" s="218">
        <v>0</v>
      </c>
      <c r="I18" s="219" t="s">
        <v>1836</v>
      </c>
      <c r="J18" s="219" t="s">
        <v>1837</v>
      </c>
      <c r="K18" s="273"/>
      <c r="L18" s="273"/>
      <c r="M18" s="273"/>
      <c r="N18" s="273"/>
      <c r="O18" s="273"/>
      <c r="P18" s="220"/>
      <c r="Q18" s="274"/>
      <c r="R18" s="217" t="str">
        <f ca="1">IF(ISERROR($V18),"",OFFSET('Smelter Look-up'!$C$4,$V18-4,0)&amp;"")</f>
        <v/>
      </c>
      <c r="S18" s="225" t="e">
        <f ca="1">IF(#REF!="","",IF(ISERROR(MATCH(#REF!,CL,0)),"Unknown",INDIRECT("'C'!$A$"&amp;MATCH(#REF!,CL,0)+1)))</f>
        <v>#REF!</v>
      </c>
      <c r="T18" s="225" t="e">
        <f ca="1">IF(#REF!="","",IF(ISERROR(MATCH(#REF!,SorP!$B$1:$B$6230,0)),"",INDIRECT("'SorP'!$A$"&amp;MATCH(#REF!,SorP!$B$1:$B$6230,0))))</f>
        <v>#REF!</v>
      </c>
      <c r="U18" s="241"/>
      <c r="V18" s="275" t="e">
        <f>IF(#REF!="",NA(),MATCH(#REF!&amp;#REF!,'Smelter Look-up'!$J:$J,0))</f>
        <v>#REF!</v>
      </c>
      <c r="W18" s="276"/>
      <c r="X18" s="276" t="e">
        <f>IF(AND(#REF!="Smelter not listed",OR(LEN(#REF!)=0,LEN(#REF!)=0)),1,0)</f>
        <v>#REF!</v>
      </c>
      <c r="Y18" s="276"/>
      <c r="Z18" s="276"/>
      <c r="AB18" s="278" t="e">
        <f>#REF!&amp;#REF!</f>
        <v>#REF!</v>
      </c>
    </row>
    <row r="19" spans="1:34" s="277" customFormat="1" ht="20.399999999999999">
      <c r="A19" s="347"/>
      <c r="B19" s="347"/>
      <c r="C19" s="351"/>
      <c r="D19" s="360"/>
      <c r="E19" s="347"/>
      <c r="F19" s="347"/>
      <c r="G19" s="347"/>
      <c r="H19" s="348"/>
      <c r="I19" s="349"/>
      <c r="J19" s="349"/>
      <c r="K19" s="354"/>
      <c r="L19" s="354"/>
      <c r="M19" s="354"/>
      <c r="N19" s="354"/>
      <c r="O19" s="354"/>
      <c r="P19" s="350"/>
      <c r="Q19" s="355"/>
      <c r="R19" s="347"/>
      <c r="S19" s="352"/>
      <c r="T19" s="352"/>
      <c r="U19" s="353"/>
      <c r="V19" s="356"/>
      <c r="W19" s="357"/>
      <c r="X19" s="357"/>
      <c r="Y19" s="357"/>
      <c r="Z19" s="357"/>
      <c r="AA19" s="358"/>
      <c r="AB19" s="359"/>
      <c r="AC19" s="358"/>
      <c r="AD19" s="358"/>
      <c r="AE19" s="358"/>
      <c r="AF19" s="358"/>
      <c r="AG19" s="358"/>
      <c r="AH19" s="358"/>
    </row>
    <row r="20" spans="1:34" s="277" customFormat="1" ht="50.4">
      <c r="A20" s="347" t="s">
        <v>13521</v>
      </c>
      <c r="B20" s="347" t="s">
        <v>1154</v>
      </c>
      <c r="C20" s="351" t="s">
        <v>13520</v>
      </c>
      <c r="D20" s="360"/>
      <c r="E20" s="347" t="s">
        <v>2576</v>
      </c>
      <c r="F20" s="347" t="s">
        <v>13521</v>
      </c>
      <c r="G20" s="347" t="s">
        <v>13577</v>
      </c>
      <c r="H20" s="348">
        <v>0</v>
      </c>
      <c r="I20" s="349" t="s">
        <v>13522</v>
      </c>
      <c r="J20" s="349" t="s">
        <v>1774</v>
      </c>
      <c r="K20" s="354"/>
      <c r="L20" s="354"/>
      <c r="M20" s="354"/>
      <c r="N20" s="354"/>
      <c r="O20" s="354"/>
      <c r="P20" s="350"/>
      <c r="Q20" s="355"/>
      <c r="R20" s="347" t="s">
        <v>13520</v>
      </c>
      <c r="S20" s="352" t="s">
        <v>13014</v>
      </c>
      <c r="T20" s="352" t="s">
        <v>12260</v>
      </c>
      <c r="U20" s="353"/>
      <c r="V20" s="356">
        <v>461</v>
      </c>
      <c r="W20" s="357"/>
      <c r="X20" s="357">
        <v>0</v>
      </c>
      <c r="Y20" s="357"/>
      <c r="Z20" s="357"/>
      <c r="AA20" s="358"/>
      <c r="AB20" s="359" t="s">
        <v>15515</v>
      </c>
      <c r="AC20" s="358"/>
      <c r="AD20" s="358"/>
      <c r="AE20" s="358"/>
      <c r="AF20" s="358"/>
      <c r="AG20" s="358"/>
      <c r="AH20" s="358"/>
    </row>
    <row r="21" spans="1:34" s="277" customFormat="1" ht="20.399999999999999">
      <c r="A21" s="347"/>
      <c r="B21" s="347"/>
      <c r="C21" s="351"/>
      <c r="D21" s="360"/>
      <c r="E21" s="347"/>
      <c r="F21" s="347"/>
      <c r="G21" s="347"/>
      <c r="H21" s="348"/>
      <c r="I21" s="349"/>
      <c r="J21" s="349"/>
      <c r="K21" s="354"/>
      <c r="L21" s="354"/>
      <c r="M21" s="354"/>
      <c r="N21" s="354"/>
      <c r="O21" s="354"/>
      <c r="P21" s="350"/>
      <c r="Q21" s="355"/>
      <c r="R21" s="347"/>
      <c r="S21" s="352"/>
      <c r="T21" s="352"/>
      <c r="U21" s="353"/>
      <c r="V21" s="356"/>
      <c r="W21" s="357"/>
      <c r="X21" s="357"/>
      <c r="Y21" s="357"/>
      <c r="Z21" s="357"/>
      <c r="AA21" s="358"/>
      <c r="AB21" s="359"/>
      <c r="AC21" s="358"/>
      <c r="AD21" s="358"/>
      <c r="AE21" s="358"/>
      <c r="AF21" s="358"/>
      <c r="AG21" s="358"/>
      <c r="AH21" s="358"/>
    </row>
    <row r="22" spans="1:34" s="277" customFormat="1" ht="50.4">
      <c r="A22" s="362" t="s">
        <v>791</v>
      </c>
      <c r="B22" s="362" t="s">
        <v>1154</v>
      </c>
      <c r="C22" s="363" t="s">
        <v>1350</v>
      </c>
      <c r="D22" s="364"/>
      <c r="E22" s="362" t="s">
        <v>1123</v>
      </c>
      <c r="F22" s="362" t="s">
        <v>791</v>
      </c>
      <c r="G22" s="362" t="s">
        <v>13577</v>
      </c>
      <c r="H22" s="365">
        <v>0</v>
      </c>
      <c r="I22" s="366" t="s">
        <v>1814</v>
      </c>
      <c r="J22" s="366" t="s">
        <v>13950</v>
      </c>
      <c r="K22" s="367"/>
      <c r="L22" s="367"/>
      <c r="M22" s="367"/>
      <c r="N22" s="367"/>
      <c r="O22" s="367"/>
      <c r="P22" s="368"/>
      <c r="Q22" s="369"/>
      <c r="R22" s="362" t="s">
        <v>1350</v>
      </c>
      <c r="S22" s="370" t="s">
        <v>12830</v>
      </c>
      <c r="T22" s="370" t="s">
        <v>13848</v>
      </c>
      <c r="U22" s="371"/>
      <c r="V22" s="372">
        <v>367</v>
      </c>
      <c r="W22" s="373"/>
      <c r="X22" s="373">
        <v>0</v>
      </c>
      <c r="Y22" s="373"/>
      <c r="Z22" s="373"/>
      <c r="AA22" s="361"/>
      <c r="AB22" s="374" t="s">
        <v>15516</v>
      </c>
      <c r="AC22" s="361"/>
      <c r="AD22" s="361"/>
      <c r="AE22" s="361"/>
      <c r="AF22" s="361"/>
      <c r="AG22" s="361"/>
      <c r="AH22" s="361"/>
    </row>
    <row r="23" spans="1:34" s="277" customFormat="1" ht="75.599999999999994">
      <c r="A23" s="362" t="s">
        <v>750</v>
      </c>
      <c r="B23" s="362" t="s">
        <v>1153</v>
      </c>
      <c r="C23" s="363" t="s">
        <v>23</v>
      </c>
      <c r="D23" s="364"/>
      <c r="E23" s="362" t="s">
        <v>1123</v>
      </c>
      <c r="F23" s="362" t="s">
        <v>750</v>
      </c>
      <c r="G23" s="362" t="s">
        <v>13577</v>
      </c>
      <c r="H23" s="365">
        <v>0</v>
      </c>
      <c r="I23" s="366" t="s">
        <v>1687</v>
      </c>
      <c r="J23" s="366" t="s">
        <v>13967</v>
      </c>
      <c r="K23" s="367"/>
      <c r="L23" s="367"/>
      <c r="M23" s="367"/>
      <c r="N23" s="367"/>
      <c r="O23" s="367"/>
      <c r="P23" s="368"/>
      <c r="Q23" s="369"/>
      <c r="R23" s="362" t="s">
        <v>2268</v>
      </c>
      <c r="S23" s="370" t="s">
        <v>12830</v>
      </c>
      <c r="T23" s="370" t="s">
        <v>13865</v>
      </c>
      <c r="U23" s="371"/>
      <c r="V23" s="372">
        <v>53</v>
      </c>
      <c r="W23" s="373"/>
      <c r="X23" s="373">
        <v>0</v>
      </c>
      <c r="Y23" s="373"/>
      <c r="Z23" s="373"/>
      <c r="AA23" s="361"/>
      <c r="AB23" s="374" t="s">
        <v>15517</v>
      </c>
      <c r="AC23" s="361"/>
      <c r="AD23" s="361"/>
      <c r="AE23" s="361"/>
      <c r="AF23" s="361"/>
      <c r="AG23" s="361"/>
      <c r="AH23" s="361"/>
    </row>
    <row r="24" spans="1:34" s="277" customFormat="1" ht="75.599999999999994">
      <c r="A24" s="375" t="s">
        <v>755</v>
      </c>
      <c r="B24" s="376" t="s">
        <v>1153</v>
      </c>
      <c r="C24" s="379" t="s">
        <v>2670</v>
      </c>
      <c r="D24" s="388" t="s">
        <v>2458</v>
      </c>
      <c r="E24" s="376" t="s">
        <v>1118</v>
      </c>
      <c r="F24" s="376" t="s">
        <v>755</v>
      </c>
      <c r="G24" s="376" t="s">
        <v>13577</v>
      </c>
      <c r="H24" s="389" t="s">
        <v>15518</v>
      </c>
      <c r="I24" s="377" t="s">
        <v>1709</v>
      </c>
      <c r="J24" s="377" t="s">
        <v>3305</v>
      </c>
      <c r="K24" s="382" t="s">
        <v>15519</v>
      </c>
      <c r="L24" s="382" t="s">
        <v>15520</v>
      </c>
      <c r="M24" s="382" t="s">
        <v>15521</v>
      </c>
      <c r="N24" s="382" t="s">
        <v>15522</v>
      </c>
      <c r="O24" s="382" t="s">
        <v>15522</v>
      </c>
      <c r="P24" s="378" t="s">
        <v>498</v>
      </c>
      <c r="Q24" s="383" t="s">
        <v>15521</v>
      </c>
      <c r="R24" s="376" t="s">
        <v>2458</v>
      </c>
      <c r="S24" s="380" t="s">
        <v>12802</v>
      </c>
      <c r="T24" s="380" t="s">
        <v>3304</v>
      </c>
      <c r="U24" s="381"/>
      <c r="V24" s="384">
        <v>265</v>
      </c>
      <c r="W24" s="385"/>
      <c r="X24" s="385">
        <v>0</v>
      </c>
      <c r="Y24" s="385"/>
      <c r="Z24" s="385"/>
      <c r="AA24" s="386"/>
      <c r="AB24" s="387" t="s">
        <v>15523</v>
      </c>
      <c r="AC24" s="386"/>
      <c r="AD24" s="386"/>
      <c r="AE24" s="386"/>
      <c r="AF24" s="386"/>
      <c r="AG24" s="386"/>
      <c r="AH24" s="386"/>
    </row>
    <row r="25" spans="1:34" s="277" customFormat="1" ht="50.4">
      <c r="A25" s="390" t="s">
        <v>802</v>
      </c>
      <c r="B25" s="390" t="s">
        <v>1154</v>
      </c>
      <c r="C25" s="394" t="s">
        <v>14151</v>
      </c>
      <c r="D25" s="403"/>
      <c r="E25" s="390" t="s">
        <v>1128</v>
      </c>
      <c r="F25" s="390" t="s">
        <v>802</v>
      </c>
      <c r="G25" s="390" t="s">
        <v>13577</v>
      </c>
      <c r="H25" s="391">
        <v>0</v>
      </c>
      <c r="I25" s="392" t="s">
        <v>1834</v>
      </c>
      <c r="J25" s="392" t="s">
        <v>13183</v>
      </c>
      <c r="K25" s="397"/>
      <c r="L25" s="397"/>
      <c r="M25" s="397"/>
      <c r="N25" s="397"/>
      <c r="O25" s="397"/>
      <c r="P25" s="393"/>
      <c r="Q25" s="398"/>
      <c r="R25" s="390" t="s">
        <v>14151</v>
      </c>
      <c r="S25" s="395" t="s">
        <v>12883</v>
      </c>
      <c r="T25" s="395" t="s">
        <v>6235</v>
      </c>
      <c r="U25" s="396"/>
      <c r="V25" s="399">
        <v>446</v>
      </c>
      <c r="W25" s="400"/>
      <c r="X25" s="400">
        <v>0</v>
      </c>
      <c r="Y25" s="400"/>
      <c r="Z25" s="400"/>
      <c r="AA25" s="401"/>
      <c r="AB25" s="402" t="s">
        <v>15524</v>
      </c>
      <c r="AC25" s="401"/>
      <c r="AD25" s="401"/>
      <c r="AE25" s="401"/>
      <c r="AF25" s="401"/>
      <c r="AG25" s="401"/>
      <c r="AH25" s="401"/>
    </row>
    <row r="26" spans="1:34" s="401" customFormat="1">
      <c r="A26" s="277"/>
      <c r="U26" s="400"/>
      <c r="V26" s="400"/>
      <c r="W26" s="400"/>
      <c r="X26" s="400"/>
      <c r="Y26" s="400"/>
      <c r="Z26" s="400"/>
    </row>
    <row r="27" spans="1:34" s="401" customFormat="1">
      <c r="A27" s="277"/>
      <c r="U27" s="400"/>
      <c r="V27" s="400"/>
      <c r="W27" s="400"/>
      <c r="X27" s="400"/>
      <c r="Y27" s="400"/>
      <c r="Z27" s="400"/>
    </row>
    <row r="28" spans="1:34" s="401" customFormat="1">
      <c r="A28" s="277"/>
      <c r="U28" s="400"/>
      <c r="V28" s="400"/>
      <c r="W28" s="400"/>
      <c r="X28" s="400"/>
      <c r="Y28" s="400"/>
      <c r="Z28" s="400"/>
    </row>
    <row r="29" spans="1:34" s="401" customFormat="1">
      <c r="A29" s="277"/>
      <c r="U29" s="400"/>
      <c r="V29" s="400"/>
      <c r="W29" s="400"/>
      <c r="X29" s="400"/>
      <c r="Y29" s="400"/>
      <c r="Z29" s="400"/>
    </row>
    <row r="30" spans="1:34" s="401" customFormat="1">
      <c r="A30" s="277"/>
      <c r="U30" s="400"/>
      <c r="V30" s="400"/>
      <c r="W30" s="400"/>
      <c r="X30" s="400"/>
      <c r="Y30" s="400"/>
      <c r="Z30" s="400"/>
    </row>
    <row r="31" spans="1:34" s="277" customFormat="1" ht="20.399999999999999">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ref="S31:S37" ca="1" si="3">IF(B31="","",IF(ISERROR(MATCH($E31,CL,0)),"Unknown",INDIRECT("'C'!$A$"&amp;MATCH($E31,CL,0)+1)))</f>
        <v/>
      </c>
      <c r="T31" s="225" t="str">
        <f ca="1">IF(B31="","",IF(ISERROR(MATCH($J31,SorP!$B$1:$B$6230,0)),"",INDIRECT("'SorP'!$A$"&amp;MATCH($J31,SorP!$B$1:$B$6230,0))))</f>
        <v/>
      </c>
      <c r="U31" s="241"/>
      <c r="V31" s="275" t="e">
        <f>IF(C31="",NA(),MATCH($B31&amp;$C31,'Smelter Look-up'!$J:$J,0))</f>
        <v>#N/A</v>
      </c>
      <c r="W31" s="276"/>
      <c r="X31" s="276">
        <f t="shared" ref="X31:X37" ca="1" si="4">IF(AND(C31="Smelter not listed",OR(LEN(D31)=0,LEN(E31)=0)),1,0)</f>
        <v>0</v>
      </c>
      <c r="Y31" s="276"/>
      <c r="Z31" s="276"/>
      <c r="AB31" s="278" t="str">
        <f t="shared" ref="AB31:AB37" si="5">B31&amp;C31</f>
        <v/>
      </c>
    </row>
    <row r="32" spans="1:34" s="277" customFormat="1" ht="20.399999999999999">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399999999999999">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399999999999999">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399999999999999">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399999999999999">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399999999999999">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399999999999999">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399999999999999">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399999999999999">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399999999999999">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399999999999999">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399999999999999">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399999999999999">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399999999999999">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399999999999999">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399999999999999">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399999999999999">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399999999999999">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399999999999999">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399999999999999">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399999999999999">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399999999999999">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399999999999999">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399999999999999">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399999999999999">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399999999999999">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399999999999999">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399999999999999">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399999999999999">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399999999999999">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399999999999999">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399999999999999">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399999999999999">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399999999999999">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399999999999999">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399999999999999">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399999999999999">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399999999999999">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399999999999999">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399999999999999">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399999999999999">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399999999999999">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399999999999999">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399999999999999">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399999999999999">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399999999999999">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399999999999999">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399999999999999">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399999999999999">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399999999999999">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399999999999999">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399999999999999">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399999999999999">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399999999999999">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399999999999999">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399999999999999">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399999999999999">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399999999999999">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399999999999999">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399999999999999">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399999999999999">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399999999999999">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399999999999999">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399999999999999">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399999999999999">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399999999999999">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399999999999999">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399999999999999">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399999999999999">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399999999999999">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399999999999999">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399999999999999">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399999999999999">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399999999999999">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399999999999999">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399999999999999">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399999999999999">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399999999999999">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399999999999999">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399999999999999">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399999999999999">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399999999999999">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399999999999999">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399999999999999">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399999999999999">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399999999999999">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399999999999999">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399999999999999">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399999999999999">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399999999999999">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399999999999999">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399999999999999">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399999999999999">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399999999999999">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399999999999999">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399999999999999">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399999999999999">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399999999999999">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399999999999999">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399999999999999">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399999999999999">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399999999999999">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399999999999999">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399999999999999">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399999999999999">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399999999999999">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399999999999999">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399999999999999">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399999999999999">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399999999999999">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399999999999999">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399999999999999">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399999999999999">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399999999999999">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399999999999999">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399999999999999">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399999999999999">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399999999999999">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399999999999999">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399999999999999">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399999999999999">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399999999999999">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399999999999999">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399999999999999">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399999999999999">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399999999999999">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399999999999999">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399999999999999">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399999999999999">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399999999999999">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399999999999999">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399999999999999">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399999999999999">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399999999999999">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399999999999999">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399999999999999">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399999999999999">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399999999999999">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399999999999999">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399999999999999">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399999999999999">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399999999999999">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399999999999999">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399999999999999">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399999999999999">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399999999999999">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399999999999999">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399999999999999">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399999999999999">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399999999999999">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399999999999999">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399999999999999">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399999999999999">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399999999999999">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399999999999999">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399999999999999">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399999999999999">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399999999999999">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399999999999999">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399999999999999">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399999999999999">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399999999999999">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399999999999999">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399999999999999">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399999999999999">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399999999999999">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399999999999999">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399999999999999">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399999999999999">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399999999999999">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399999999999999">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399999999999999">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399999999999999">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399999999999999">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399999999999999">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399999999999999">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399999999999999">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399999999999999">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399999999999999">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399999999999999">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399999999999999">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399999999999999">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399999999999999">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399999999999999">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399999999999999">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399999999999999">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399999999999999">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399999999999999">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399999999999999">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399999999999999">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399999999999999">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399999999999999">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399999999999999">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399999999999999">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399999999999999">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399999999999999">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399999999999999">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399999999999999">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399999999999999">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399999999999999">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399999999999999">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399999999999999">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399999999999999">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399999999999999">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399999999999999">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399999999999999">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399999999999999">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399999999999999">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399999999999999">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399999999999999">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399999999999999">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399999999999999">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399999999999999">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399999999999999">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399999999999999">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399999999999999">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399999999999999">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399999999999999">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399999999999999">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399999999999999">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399999999999999">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399999999999999">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399999999999999">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399999999999999">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399999999999999">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399999999999999">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399999999999999">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399999999999999">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399999999999999">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399999999999999">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399999999999999">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399999999999999">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399999999999999">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399999999999999">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399999999999999">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399999999999999">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399999999999999">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399999999999999">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399999999999999">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399999999999999">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399999999999999">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399999999999999">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399999999999999">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399999999999999">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399999999999999">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399999999999999">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399999999999999">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399999999999999">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399999999999999">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399999999999999">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399999999999999">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399999999999999">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399999999999999">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399999999999999">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399999999999999">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399999999999999">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399999999999999">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399999999999999">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399999999999999">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399999999999999">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399999999999999">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399999999999999">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399999999999999">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399999999999999">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399999999999999">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399999999999999">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399999999999999">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399999999999999">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399999999999999">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399999999999999">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399999999999999">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399999999999999">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399999999999999">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399999999999999">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399999999999999">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399999999999999">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399999999999999">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399999999999999">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399999999999999">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399999999999999">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399999999999999">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399999999999999">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399999999999999">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399999999999999">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399999999999999">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399999999999999">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399999999999999">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399999999999999">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399999999999999">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399999999999999">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399999999999999">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399999999999999">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399999999999999">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399999999999999">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399999999999999">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399999999999999">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399999999999999">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399999999999999">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399999999999999">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399999999999999">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399999999999999">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399999999999999">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399999999999999">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399999999999999">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399999999999999">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399999999999999">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399999999999999">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399999999999999">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399999999999999">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399999999999999">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399999999999999">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399999999999999">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399999999999999">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399999999999999">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399999999999999">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399999999999999">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399999999999999">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399999999999999">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399999999999999">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399999999999999">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399999999999999">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399999999999999">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399999999999999">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399999999999999">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399999999999999">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399999999999999">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399999999999999">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399999999999999">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399999999999999">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399999999999999">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399999999999999">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399999999999999">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399999999999999">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399999999999999">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399999999999999">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399999999999999">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399999999999999">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399999999999999">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399999999999999">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399999999999999">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399999999999999">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399999999999999">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399999999999999">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399999999999999">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399999999999999">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399999999999999">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399999999999999">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399999999999999">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399999999999999">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399999999999999">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399999999999999">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399999999999999">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399999999999999">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399999999999999">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399999999999999">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399999999999999">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399999999999999">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399999999999999">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39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39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39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39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39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39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39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39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39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39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39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39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39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39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39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39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39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39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39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39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39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39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39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39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39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39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39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39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39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39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39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39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39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39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39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39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39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39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39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39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39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39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39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39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39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39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39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39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39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39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39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39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39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39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39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39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39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39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39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39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39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39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39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39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39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39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39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39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39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39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39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39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39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39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39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39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39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39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39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39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39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39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39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39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39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39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39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39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39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39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39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39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39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39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39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39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39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39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39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39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39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39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39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39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39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39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39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39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39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39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39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39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39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39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39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39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39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39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39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39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39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39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39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39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39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39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39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39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39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39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39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39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39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39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39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39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39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39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39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39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39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39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39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39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39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39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39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39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39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39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39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39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39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39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39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39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39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39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39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39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39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39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39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39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39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39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39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39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39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39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39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39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39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39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39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39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39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39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39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39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39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39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39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39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39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39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39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39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39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39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39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39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39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39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39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39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39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39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39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39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39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39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39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39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39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39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39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39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39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39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39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39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39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39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39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39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39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39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39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39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39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39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39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39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39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39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39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39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39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39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39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39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39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39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39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39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39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39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39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39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39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39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39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39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39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39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39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39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39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39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39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39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39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39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39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39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39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39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39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39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39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39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39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39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39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39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39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39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39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39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39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39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39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39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39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39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39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39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39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39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39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39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39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39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39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39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39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39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39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39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39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39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39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39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39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39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39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39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39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39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39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39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39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39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39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39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39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39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39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39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39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39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39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39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39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39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39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39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39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39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39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39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39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39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39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39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39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39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39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39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39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39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39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39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39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39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39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39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39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39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39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39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39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39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39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39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39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39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39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39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39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39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39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39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39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39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39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39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39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39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39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39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39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39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39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39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39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39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39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39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39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39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39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39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39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39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39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39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39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39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39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39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39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39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39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39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39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39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39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39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39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39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39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39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39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39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39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39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39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39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39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39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39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39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39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39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39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39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39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39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39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39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39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39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39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39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39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39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39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39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39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39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39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39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39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39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39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39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39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39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39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39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39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39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39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39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39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39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39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39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39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39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39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39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39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39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39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39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39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39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39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39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39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39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39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39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39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39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39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39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39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39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39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39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39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39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39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39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39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39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39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39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39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39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39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39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39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39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39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39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39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39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39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39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39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39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39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39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39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39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39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39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39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39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39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39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39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39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39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39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39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39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39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39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39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39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39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39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39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39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39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39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39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39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39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39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39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39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39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39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39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39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39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39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39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39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39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39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39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39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39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39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39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39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39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39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39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39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39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39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39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39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39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39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39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39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39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39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39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39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39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39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39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39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39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39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39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39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39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39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39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39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39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39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39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39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39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39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39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39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39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39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39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39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39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39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39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39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39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39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39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39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39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39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39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39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39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39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39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39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39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39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39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39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39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39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39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39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39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39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39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39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39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39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39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39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39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39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39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39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39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39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39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39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39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39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39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39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39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39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39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39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39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39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39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39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39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39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39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39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39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39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39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39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39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39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39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39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39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39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39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39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39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39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39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39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39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39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39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39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39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39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39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39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39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39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39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39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39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39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39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39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39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39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39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39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39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39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39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39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39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39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39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39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39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39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39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39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39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39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39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39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39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39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39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39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39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39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39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39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39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39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39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39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39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39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39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39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39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39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39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39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39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39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39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39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39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39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39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39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39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39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39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39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39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39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39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39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39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39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39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39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39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39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39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39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39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39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39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39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39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39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39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39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39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39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39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39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39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39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39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39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39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39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39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39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39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39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39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39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39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39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39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39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39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39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39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39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39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39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39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39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39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39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39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39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39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39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39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39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39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39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39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39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39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39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39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39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39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39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39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39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39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39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39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39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39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39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39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39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39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39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39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39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39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39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39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39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39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39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39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39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39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39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39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39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39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39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39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39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39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39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39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39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39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39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39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39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39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39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39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39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39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39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39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39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39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39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39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39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39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39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39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39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39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39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39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39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39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39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39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39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39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39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39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39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39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39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39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39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39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39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39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39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39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39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39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39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39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39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39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39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39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39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39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39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39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39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39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39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39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39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39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39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39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39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39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39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39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39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39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39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39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39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39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39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39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39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39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39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39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39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39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39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39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39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39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39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39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39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39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39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39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39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39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39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39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39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39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39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39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39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39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39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39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39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39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39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39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39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39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39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39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39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39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39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39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39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39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39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39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39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39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39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39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39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39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39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39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39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39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39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39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39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39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39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39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39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39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39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39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39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39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39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39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39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39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39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39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39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39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39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39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39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39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39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39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39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39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39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39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39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39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39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39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39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39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39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39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39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39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399999999999999">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399999999999999">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399999999999999">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399999999999999">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399999999999999">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399999999999999">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399999999999999">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399999999999999">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399999999999999">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399999999999999">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399999999999999">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399999999999999">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399999999999999">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399999999999999">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399999999999999">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399999999999999">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399999999999999">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399999999999999">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399999999999999">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399999999999999">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399999999999999">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399999999999999">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399999999999999">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399999999999999">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399999999999999">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399999999999999">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399999999999999">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399999999999999">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399999999999999">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399999999999999">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399999999999999">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399999999999999">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399999999999999">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399999999999999">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399999999999999">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399999999999999">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399999999999999">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399999999999999">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399999999999999">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399999999999999">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399999999999999">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399999999999999">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399999999999999">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399999999999999">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399999999999999">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399999999999999">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399999999999999">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399999999999999">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399999999999999">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399999999999999">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399999999999999">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399999999999999">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399999999999999">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399999999999999">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399999999999999">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399999999999999">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399999999999999">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399999999999999">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399999999999999">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399999999999999">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399999999999999">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399999999999999">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399999999999999">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399999999999999">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399999999999999">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399999999999999">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399999999999999">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399999999999999">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399999999999999">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399999999999999">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399999999999999">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399999999999999">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399999999999999">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399999999999999">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399999999999999">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399999999999999">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8"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2" thickTop="1">
      <c r="U2506" s="282"/>
      <c r="V2506" s="282"/>
      <c r="W2506" s="282"/>
      <c r="X2506" s="282"/>
      <c r="Y2506" s="282"/>
      <c r="Z2506" s="282"/>
    </row>
    <row r="2507" spans="1:28">
      <c r="U2507" s="282"/>
      <c r="V2507" s="282"/>
      <c r="W2507" s="282"/>
      <c r="X2507" s="282"/>
      <c r="Y2507" s="282"/>
      <c r="Z2507" s="282"/>
    </row>
    <row r="2508" spans="1:28" ht="13.2"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31:B2504 B22:B25">
    <cfRule type="expression" dxfId="59" priority="61" stopIfTrue="1">
      <formula>IF(B22="",TRUE)</formula>
    </cfRule>
    <cfRule type="expression" dxfId="58" priority="72" stopIfTrue="1">
      <formula>IF(AND(COUNTIF(MetalSmelter,B22&amp;C22)=0,LEN(C22)&gt;0),TRUE,FALSE)</formula>
    </cfRule>
  </conditionalFormatting>
  <conditionalFormatting sqref="D31:D2504 D22:D25">
    <cfRule type="expression" dxfId="57" priority="55" stopIfTrue="1">
      <formula>IF(AND(LEN($C22)&gt;0,($C22&lt;&gt;"Smelter Not Listed")),1,0)</formula>
    </cfRule>
    <cfRule type="expression" dxfId="56" priority="80" stopIfTrue="1">
      <formula>IF(AND(D22="",$C22=$X$4),TRUE)</formula>
    </cfRule>
    <cfRule type="expression" dxfId="55" priority="81" stopIfTrue="1">
      <formula>IF(FIND("!",D22),TRUE)</formula>
    </cfRule>
  </conditionalFormatting>
  <conditionalFormatting sqref="G10:G18 G31:G2504 G22:G25">
    <cfRule type="expression" dxfId="54" priority="82" stopIfTrue="1">
      <formula>IF(FIND("Enter smelter details",G10),TRUE)</formula>
    </cfRule>
  </conditionalFormatting>
  <conditionalFormatting sqref="R31:R2505 E31:E2504 E22:E25 R22:R25">
    <cfRule type="expression" dxfId="53" priority="68" stopIfTrue="1">
      <formula>IF(AND(E22="",$C22=$X$4),TRUE)</formula>
    </cfRule>
    <cfRule type="expression" dxfId="52" priority="69" stopIfTrue="1">
      <formula>IF(FIND("!",E22),TRUE)</formula>
    </cfRule>
  </conditionalFormatting>
  <conditionalFormatting sqref="F5:F18 A22:A23 F31:F2504 F22:F25">
    <cfRule type="expression" dxfId="51" priority="59" stopIfTrue="1">
      <formula>IF(AND(LEN($A5)&gt;0,$A5&lt;&gt;$F5),TRUE,FALSE)</formula>
    </cfRule>
  </conditionalFormatting>
  <conditionalFormatting sqref="C10:C18 C31:C2504 C22:C25">
    <cfRule type="expression" dxfId="50" priority="58" stopIfTrue="1">
      <formula>IF(AND(B10&lt;&gt;"",C10=""),TRUE)</formula>
    </cfRule>
  </conditionalFormatting>
  <conditionalFormatting sqref="G5">
    <cfRule type="expression" dxfId="49" priority="13" stopIfTrue="1">
      <formula>IF(FIND("Enter smelter details",G5),TRUE)</formula>
    </cfRule>
  </conditionalFormatting>
  <conditionalFormatting sqref="C5">
    <cfRule type="expression" dxfId="48" priority="5" stopIfTrue="1">
      <formula>IF(AND(B5&lt;&gt;"",C5=""),TRUE)</formula>
    </cfRule>
  </conditionalFormatting>
  <conditionalFormatting sqref="B6:B18">
    <cfRule type="expression" dxfId="47" priority="17" stopIfTrue="1">
      <formula>IF(B6="",TRUE)</formula>
    </cfRule>
    <cfRule type="expression" dxfId="46" priority="20" stopIfTrue="1">
      <formula>IF(AND(COUNTIF(MetalSmelter,B6&amp;C6)=0,LEN(C6)&gt;0), TRUE, FALSE)</formula>
    </cfRule>
  </conditionalFormatting>
  <conditionalFormatting sqref="D5:D18">
    <cfRule type="expression" dxfId="45" priority="14" stopIfTrue="1">
      <formula>IF(AND(LEN($C5) &gt;0, ($C5 &lt;&gt; "Smelter Not Listed")),1,0)</formula>
    </cfRule>
    <cfRule type="expression" dxfId="44" priority="21" stopIfTrue="1">
      <formula>IF(AND(D5="",$C5=$X$4),TRUE)</formula>
    </cfRule>
    <cfRule type="expression" dxfId="43" priority="22" stopIfTrue="1">
      <formula>IF(FIND("!",D5),TRUE)</formula>
    </cfRule>
  </conditionalFormatting>
  <conditionalFormatting sqref="G6:G9">
    <cfRule type="expression" dxfId="42" priority="23" stopIfTrue="1">
      <formula>IF(FIND("Enter smelter details",G6),TRUE)</formula>
    </cfRule>
  </conditionalFormatting>
  <conditionalFormatting sqref="E5:E18">
    <cfRule type="expression" dxfId="41" priority="18" stopIfTrue="1">
      <formula>IF(AND(E5="",$C5=$X$4),TRUE)</formula>
    </cfRule>
    <cfRule type="expression" dxfId="40" priority="19" stopIfTrue="1">
      <formula>IF(FIND("!",E5),TRUE)</formula>
    </cfRule>
  </conditionalFormatting>
  <conditionalFormatting sqref="C6:C9">
    <cfRule type="expression" dxfId="39" priority="15" stopIfTrue="1">
      <formula>IF(AND(B6&lt;&gt;"",C6=""),TRUE)</formula>
    </cfRule>
  </conditionalFormatting>
  <conditionalFormatting sqref="B5">
    <cfRule type="expression" dxfId="38" priority="7" stopIfTrue="1">
      <formula>IF(B5="",TRUE)</formula>
    </cfRule>
    <cfRule type="expression" dxfId="37" priority="10" stopIfTrue="1">
      <formula>IF(AND(COUNTIF(MetalSmelter,B5&amp;C5)=0,LEN(C5)&gt;0), TRUE, FALSE)</formula>
    </cfRule>
  </conditionalFormatting>
  <conditionalFormatting sqref="R8:R9 R13:R15">
    <cfRule type="expression" dxfId="36" priority="374" stopIfTrue="1">
      <formula>IF(AND(R8="",$C5=$X$4),TRUE)</formula>
    </cfRule>
    <cfRule type="expression" dxfId="35" priority="375" stopIfTrue="1">
      <formula>IF(FIND("!",R8),TRUE)</formula>
    </cfRule>
  </conditionalFormatting>
  <conditionalFormatting sqref="R5:R7">
    <cfRule type="expression" dxfId="34" priority="376" stopIfTrue="1">
      <formula>IF(AND(R5="",#REF!=$X$4),TRUE)</formula>
    </cfRule>
    <cfRule type="expression" dxfId="33" priority="377" stopIfTrue="1">
      <formula>IF(FIND("!",R5),TRUE)</formula>
    </cfRule>
  </conditionalFormatting>
  <conditionalFormatting sqref="R10:R11 R19">
    <cfRule type="expression" dxfId="32" priority="407" stopIfTrue="1">
      <formula>IF(AND(R10="",$C8=$X$4),TRUE)</formula>
    </cfRule>
    <cfRule type="expression" dxfId="31" priority="408" stopIfTrue="1">
      <formula>IF(FIND("!",R10),TRUE)</formula>
    </cfRule>
  </conditionalFormatting>
  <conditionalFormatting sqref="R12 R17:R18 R21">
    <cfRule type="expression" dxfId="30" priority="411" stopIfTrue="1">
      <formula>IF(AND(R12="",#REF!=$X$4),TRUE)</formula>
    </cfRule>
    <cfRule type="expression" dxfId="29" priority="412" stopIfTrue="1">
      <formula>IF(FIND("!",R12),TRUE)</formula>
    </cfRule>
  </conditionalFormatting>
  <conditionalFormatting sqref="R20">
    <cfRule type="expression" dxfId="28" priority="442" stopIfTrue="1">
      <formula>IF(AND(R20="",$C18=$X$4),TRUE)</formula>
    </cfRule>
    <cfRule type="expression" dxfId="27" priority="443" stopIfTrue="1">
      <formula>IF(FIND("!",R20),TRUE)</formula>
    </cfRule>
  </conditionalFormatting>
  <conditionalFormatting sqref="R16">
    <cfRule type="expression" dxfId="26" priority="446" stopIfTrue="1">
      <formula>IF(AND(R16="",$C15=$X$4),TRUE)</formula>
    </cfRule>
    <cfRule type="expression" dxfId="25" priority="447" stopIfTrue="1">
      <formula>IF(FIND("!",R16),TRUE)</formula>
    </cfRule>
  </conditionalFormatting>
  <conditionalFormatting sqref="A25">
    <cfRule type="expression" dxfId="24" priority="1" stopIfTrue="1">
      <formula>IF(AND(LEN($A25)&gt;0,$A25&lt;&gt;$F25),TRUE,FALSE)</formula>
    </cfRule>
  </conditionalFormatting>
  <dataValidations count="5">
    <dataValidation type="list" allowBlank="1" showInputMessage="1" showErrorMessage="1" sqref="P31:P2504 P5:P24 P25">
      <formula1>$AH$2:$AH$4</formula1>
    </dataValidation>
    <dataValidation type="list" allowBlank="1" showInputMessage="1" showErrorMessage="1" sqref="B5:B18 B31:B2504 B22:B24 B25">
      <formula1>Metal</formula1>
    </dataValidation>
    <dataValidation allowBlank="1" showErrorMessage="1" sqref="F5:G18 F31:G2504 F22:G24 F25:G25"/>
    <dataValidation type="list" showInputMessage="1" showErrorMessage="1" sqref="C5:C18 C31:C2504 C22:C24 C25">
      <formula1>SN</formula1>
    </dataValidation>
    <dataValidation type="list" allowBlank="1" showInputMessage="1" showErrorMessage="1" sqref="E5:E18 E31:E2504 E22:E24 E25">
      <formula1>CL</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C92" sqref="C92"/>
    </sheetView>
  </sheetViews>
  <sheetFormatPr baseColWidth="10" defaultColWidth="8.90625" defaultRowHeight="12.6"/>
  <cols>
    <col min="1" max="1" width="45.08984375" style="22" customWidth="1"/>
    <col min="2" max="2" width="42.90625" style="25" customWidth="1"/>
    <col min="3" max="3" width="51.6328125" style="22" customWidth="1"/>
    <col min="4" max="4" width="29.089843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90625" style="22" hidden="1" customWidth="1"/>
    <col min="11" max="11" width="9" style="22" hidden="1" customWidth="1"/>
    <col min="12" max="14" width="8.90625" style="22" hidden="1" customWidth="1"/>
    <col min="15" max="18" width="8.90625" style="22" customWidth="1"/>
    <col min="19" max="16384" width="8.90625" style="22"/>
  </cols>
  <sheetData>
    <row r="1" spans="1:10" ht="32.4">
      <c r="A1" s="501" t="str">
        <f ca="1">OFFSET(L!$C$1,MATCH("Checker"&amp;ADDRESS(ROW(),COLUMN(),4),L!$A:$A,0)-1,SL,,)</f>
        <v>To ensure all required fields have been populated before submitting to your customers review form for any line items highlighted in red</v>
      </c>
      <c r="B1" s="501"/>
      <c r="C1" s="501"/>
      <c r="D1" s="146" t="str">
        <f ca="1">OFFSET(L!$C$1,MATCH("Checker"&amp;ADDRESS(ROW(),COLUMN(),4),L!$A:$A,0)-1,SL,,)</f>
        <v>Required fields remaining to be completed</v>
      </c>
      <c r="E1" s="84" t="s">
        <v>827</v>
      </c>
    </row>
    <row r="2" spans="1:10" ht="16.2">
      <c r="A2" s="77" t="s">
        <v>921</v>
      </c>
      <c r="B2" s="78" t="str">
        <f>IF(F65=1,"Click here to return to Smelter List","")</f>
        <v/>
      </c>
      <c r="C2" s="150" t="str">
        <f>IF(F65=1,"Click here to return to Product List","")</f>
        <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PRECI-DIP SA</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Mrs Laura Bartek</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l.bartek@precidip.com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+41 32 421 71 03</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Mme Nadine Gérard</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n.gerard@precidip.com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44200</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828</v>
      </c>
      <c r="F38" s="106"/>
      <c r="G38" s="24"/>
      <c r="H38" s="24"/>
    </row>
    <row r="39" spans="1:10" ht="26.4">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829</v>
      </c>
      <c r="F43" s="106"/>
      <c r="G43" s="24"/>
      <c r="H43" s="24"/>
    </row>
    <row r="44" spans="1:10" ht="51.6">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 customHeight="1">
      <c r="A56" s="102" t="s">
        <v>6</v>
      </c>
      <c r="B56" s="102" t="str">
        <f>Declaration!G77</f>
        <v>http://www.precidip.com/Htdocs/Files/v/5854.pdf</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 and the EU</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baseColWidth="10" defaultColWidth="8.90625" defaultRowHeight="12.6"/>
  <cols>
    <col min="1" max="1" width="3.08984375" style="116" customWidth="1"/>
    <col min="2" max="2" width="39.90625" style="117" customWidth="1"/>
    <col min="3" max="3" width="39.90625" style="116" customWidth="1"/>
    <col min="4" max="4" width="58.90625" style="116" customWidth="1"/>
    <col min="5" max="5" width="1.6328125" style="116" customWidth="1"/>
    <col min="6" max="6" width="9" customWidth="1"/>
    <col min="7" max="16384" width="8.90625" style="26"/>
  </cols>
  <sheetData>
    <row r="1" spans="1:6" ht="35.1" customHeight="1" thickTop="1">
      <c r="A1" s="503" t="str">
        <f ca="1">OFFSET(L!$C$1,MATCH("Product List"&amp;ADDRESS(ROW(),COLUMN(),4),L!$A:$A,0)-1,SL,,)</f>
        <v>Completion required only if reporting level "Product (or List of Products)" selected on the 'Declaration' worksheet.</v>
      </c>
      <c r="B1" s="504"/>
      <c r="C1" s="504"/>
      <c r="D1" s="504"/>
      <c r="E1" s="145"/>
    </row>
    <row r="2" spans="1:6" ht="13.2">
      <c r="A2" s="29"/>
      <c r="B2" s="147"/>
      <c r="C2" s="147"/>
      <c r="D2"/>
      <c r="E2" s="30"/>
    </row>
    <row r="3" spans="1:6" ht="13.2">
      <c r="A3" s="29"/>
      <c r="B3" s="147"/>
      <c r="C3" s="147"/>
      <c r="D3" s="147"/>
      <c r="E3" s="30"/>
    </row>
    <row r="4" spans="1:6" ht="15.75" customHeight="1">
      <c r="A4" s="29"/>
      <c r="B4" s="502" t="s">
        <v>921</v>
      </c>
      <c r="C4" s="502"/>
      <c r="D4" s="502"/>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505" t="str">
        <f ca="1">OFFSET(L!$C$1,MATCH("General"&amp;"Cpy",L!$A:$A,0)-1,SL,,)</f>
        <v>© 2020 Responsible Minerals Initiative. All rights reserved.</v>
      </c>
      <c r="C1001" s="505"/>
      <c r="D1001" s="505"/>
      <c r="E1001" s="31"/>
    </row>
    <row r="1002" spans="1:6" ht="13.2"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8" activePane="bottomLeft" state="frozen"/>
      <selection activeCell="A4" sqref="A4"/>
      <selection pane="bottomLeft" activeCell="C11" sqref="C11"/>
    </sheetView>
  </sheetViews>
  <sheetFormatPr baseColWidth="10" defaultColWidth="8.90625" defaultRowHeight="12.6"/>
  <cols>
    <col min="1" max="1" width="9.08984375" style="227" bestFit="1" customWidth="1"/>
    <col min="2" max="2" width="42.90625" style="227" customWidth="1"/>
    <col min="3" max="3" width="63.90625" style="227" customWidth="1"/>
    <col min="4" max="4" width="25.6328125" style="227" customWidth="1"/>
    <col min="5" max="5" width="12.6328125" style="227" customWidth="1"/>
    <col min="6" max="6" width="12.6328125" style="228" customWidth="1"/>
    <col min="7" max="7" width="15.36328125" style="227" customWidth="1"/>
    <col min="8" max="8" width="23.90625" style="227" customWidth="1"/>
    <col min="9" max="9" width="28.08984375" style="227" customWidth="1"/>
    <col min="10" max="10" width="48.26953125" style="227" hidden="1" customWidth="1"/>
    <col min="11" max="11" width="49.7265625" style="227" hidden="1" customWidth="1"/>
    <col min="12" max="13" width="49.7265625" style="227" customWidth="1"/>
    <col min="14" max="16384" width="8.90625" style="227"/>
  </cols>
  <sheetData>
    <row r="1" spans="1:16" ht="168.6" customHeight="1">
      <c r="A1" s="50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506"/>
      <c r="C1" s="506"/>
      <c r="D1" s="506"/>
      <c r="E1" s="506"/>
      <c r="F1" s="506"/>
      <c r="G1" s="506"/>
    </row>
    <row r="2" spans="1:16">
      <c r="A2" s="507"/>
      <c r="B2" s="507"/>
      <c r="C2" s="507"/>
      <c r="D2" s="507"/>
      <c r="E2" s="507"/>
      <c r="F2" s="507"/>
      <c r="G2" s="507"/>
      <c r="H2" s="507"/>
      <c r="I2" s="507"/>
    </row>
    <row r="3" spans="1:16">
      <c r="A3" s="507"/>
      <c r="B3" s="507"/>
      <c r="C3" s="507"/>
      <c r="D3" s="507"/>
      <c r="E3" s="507"/>
      <c r="F3" s="507"/>
      <c r="G3" s="507"/>
      <c r="H3" s="507"/>
      <c r="I3" s="507"/>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baseColWidth="10" defaultColWidth="8.90625" defaultRowHeight="13.8"/>
  <cols>
    <col min="1" max="1" width="14.6328125" style="293" customWidth="1"/>
    <col min="2" max="2" width="14" style="293" customWidth="1"/>
    <col min="3" max="3" width="6.08984375" style="293" customWidth="1"/>
    <col min="4" max="4" width="56.26953125" style="293" customWidth="1"/>
    <col min="5" max="5" width="53.7265625" style="288" customWidth="1"/>
    <col min="6" max="6" width="54.08984375" style="293" customWidth="1"/>
    <col min="7" max="7" width="68.26953125" style="293" customWidth="1"/>
    <col min="8" max="8" width="49.26953125" style="293" customWidth="1"/>
    <col min="9" max="9" width="51.6328125" style="293" customWidth="1"/>
    <col min="10" max="10" width="50.26953125" style="293" customWidth="1"/>
    <col min="11" max="11" width="51.90625" style="255" customWidth="1"/>
    <col min="12" max="12" width="66.90625" style="326" customWidth="1"/>
    <col min="13" max="13" width="46.08984375" style="187" customWidth="1"/>
    <col min="14" max="15" width="8.90625" style="187" customWidth="1"/>
    <col min="16" max="16384" width="8.9062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2.8">
      <c r="A2" s="293" t="str">
        <f>B2&amp;C2</f>
        <v>InstructionsA1</v>
      </c>
      <c r="B2" s="293" t="s">
        <v>542</v>
      </c>
      <c r="C2" s="293" t="s">
        <v>647</v>
      </c>
      <c r="D2" s="293" t="s">
        <v>13490</v>
      </c>
      <c r="E2" s="293" t="s">
        <v>14483</v>
      </c>
      <c r="F2" s="345"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5" t="s">
        <v>14582</v>
      </c>
      <c r="G3" s="293" t="s">
        <v>1064</v>
      </c>
      <c r="H3" s="293" t="s">
        <v>877</v>
      </c>
      <c r="I3" s="293" t="s">
        <v>1065</v>
      </c>
      <c r="J3" s="293" t="s">
        <v>1066</v>
      </c>
      <c r="K3" s="287" t="s">
        <v>408</v>
      </c>
      <c r="L3" s="300" t="s">
        <v>1197</v>
      </c>
      <c r="M3" s="293" t="s">
        <v>15082</v>
      </c>
    </row>
    <row r="4" spans="1:13" ht="345">
      <c r="A4" s="293" t="str">
        <f t="shared" ref="A4:A27" si="1">B4&amp;C4</f>
        <v>InstructionsA3</v>
      </c>
      <c r="B4" s="293" t="s">
        <v>542</v>
      </c>
      <c r="C4" s="293" t="s">
        <v>649</v>
      </c>
      <c r="D4" s="293" t="s">
        <v>13618</v>
      </c>
      <c r="E4" s="328" t="s">
        <v>14484</v>
      </c>
      <c r="F4" s="345"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5" t="s">
        <v>15479</v>
      </c>
      <c r="G5" s="293" t="s">
        <v>14780</v>
      </c>
      <c r="H5" s="293" t="s">
        <v>14855</v>
      </c>
      <c r="I5" s="293" t="s">
        <v>14912</v>
      </c>
      <c r="J5" s="293" t="s">
        <v>15274</v>
      </c>
      <c r="K5" s="293" t="s">
        <v>14969</v>
      </c>
      <c r="L5" s="293" t="s">
        <v>15029</v>
      </c>
      <c r="M5" s="293" t="s">
        <v>15084</v>
      </c>
    </row>
    <row r="6" spans="1:13" ht="41.4">
      <c r="A6" s="293" t="str">
        <f t="shared" si="1"/>
        <v>InstructionsA6</v>
      </c>
      <c r="B6" s="293" t="s">
        <v>542</v>
      </c>
      <c r="C6" s="293" t="s">
        <v>651</v>
      </c>
      <c r="D6" s="293" t="s">
        <v>420</v>
      </c>
      <c r="E6" s="257" t="s">
        <v>14486</v>
      </c>
      <c r="F6" s="345" t="s">
        <v>14584</v>
      </c>
      <c r="G6" s="293" t="s">
        <v>14781</v>
      </c>
      <c r="H6" s="293" t="s">
        <v>321</v>
      </c>
      <c r="I6" s="293" t="s">
        <v>284</v>
      </c>
      <c r="J6" s="293" t="s">
        <v>1352</v>
      </c>
      <c r="K6" s="287" t="s">
        <v>14970</v>
      </c>
      <c r="L6" s="300" t="s">
        <v>15030</v>
      </c>
      <c r="M6" s="293" t="s">
        <v>15085</v>
      </c>
    </row>
    <row r="7" spans="1:13" ht="27.6">
      <c r="A7" s="293" t="str">
        <f t="shared" si="1"/>
        <v>InstructionsA7</v>
      </c>
      <c r="B7" s="293" t="s">
        <v>542</v>
      </c>
      <c r="C7" s="293" t="s">
        <v>652</v>
      </c>
      <c r="D7" s="293" t="s">
        <v>2494</v>
      </c>
      <c r="E7" s="257" t="s">
        <v>13634</v>
      </c>
      <c r="F7" s="345"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5" t="s">
        <v>14586</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14488</v>
      </c>
      <c r="F9" s="346" t="s">
        <v>14587</v>
      </c>
      <c r="G9" s="295" t="s">
        <v>14782</v>
      </c>
      <c r="H9" s="295" t="s">
        <v>14856</v>
      </c>
      <c r="I9" s="295" t="s">
        <v>14913</v>
      </c>
      <c r="J9" s="295" t="s">
        <v>1463</v>
      </c>
      <c r="K9" s="289" t="s">
        <v>14971</v>
      </c>
      <c r="L9" s="301" t="s">
        <v>15031</v>
      </c>
      <c r="M9" s="293" t="s">
        <v>15087</v>
      </c>
    </row>
    <row r="10" spans="1:13" ht="41.4">
      <c r="A10" s="293" t="str">
        <f t="shared" si="1"/>
        <v>InstructionsA10</v>
      </c>
      <c r="B10" s="293" t="s">
        <v>542</v>
      </c>
      <c r="C10" s="293" t="s">
        <v>1201</v>
      </c>
      <c r="D10" s="293" t="s">
        <v>428</v>
      </c>
      <c r="E10" s="257" t="s">
        <v>13635</v>
      </c>
      <c r="F10" s="345" t="s">
        <v>14588</v>
      </c>
      <c r="G10" s="293" t="s">
        <v>847</v>
      </c>
      <c r="H10" s="293" t="s">
        <v>322</v>
      </c>
      <c r="I10" s="293" t="s">
        <v>286</v>
      </c>
      <c r="J10" s="293" t="s">
        <v>1353</v>
      </c>
      <c r="K10" s="252" t="s">
        <v>410</v>
      </c>
      <c r="L10" s="300" t="s">
        <v>1273</v>
      </c>
      <c r="M10" s="293" t="s">
        <v>15088</v>
      </c>
    </row>
    <row r="11" spans="1:13" ht="41.4">
      <c r="A11" s="293" t="str">
        <f t="shared" si="1"/>
        <v>InstructionsA11</v>
      </c>
      <c r="B11" s="293" t="s">
        <v>542</v>
      </c>
      <c r="C11" s="293" t="s">
        <v>1202</v>
      </c>
      <c r="D11" s="293" t="s">
        <v>429</v>
      </c>
      <c r="E11" s="257" t="s">
        <v>13636</v>
      </c>
      <c r="F11" s="345" t="s">
        <v>14589</v>
      </c>
      <c r="G11" s="293" t="s">
        <v>355</v>
      </c>
      <c r="H11" s="293" t="s">
        <v>435</v>
      </c>
      <c r="I11" s="293" t="s">
        <v>287</v>
      </c>
      <c r="J11" s="293" t="s">
        <v>1354</v>
      </c>
      <c r="K11" s="252" t="s">
        <v>411</v>
      </c>
      <c r="L11" s="300" t="s">
        <v>7</v>
      </c>
      <c r="M11" s="293" t="s">
        <v>15089</v>
      </c>
    </row>
    <row r="12" spans="1:13" ht="41.4">
      <c r="A12" s="293" t="str">
        <f t="shared" si="1"/>
        <v>InstructionsA12</v>
      </c>
      <c r="B12" s="293" t="s">
        <v>542</v>
      </c>
      <c r="C12" s="293" t="s">
        <v>1203</v>
      </c>
      <c r="D12" s="293" t="s">
        <v>430</v>
      </c>
      <c r="E12" s="257" t="s">
        <v>13637</v>
      </c>
      <c r="F12" s="345" t="s">
        <v>14590</v>
      </c>
      <c r="G12" s="293" t="s">
        <v>356</v>
      </c>
      <c r="H12" s="293" t="s">
        <v>436</v>
      </c>
      <c r="I12" s="293" t="s">
        <v>288</v>
      </c>
      <c r="J12" s="293" t="s">
        <v>1355</v>
      </c>
      <c r="K12" s="252" t="s">
        <v>126</v>
      </c>
      <c r="L12" s="300" t="s">
        <v>8</v>
      </c>
      <c r="M12" s="293" t="s">
        <v>15090</v>
      </c>
    </row>
    <row r="13" spans="1:13" ht="41.4">
      <c r="A13" s="293" t="str">
        <f t="shared" si="1"/>
        <v>InstructionsA13</v>
      </c>
      <c r="B13" s="293" t="s">
        <v>542</v>
      </c>
      <c r="C13" s="293" t="s">
        <v>1204</v>
      </c>
      <c r="D13" s="293" t="s">
        <v>421</v>
      </c>
      <c r="E13" s="257" t="s">
        <v>13638</v>
      </c>
      <c r="F13" s="345" t="s">
        <v>14591</v>
      </c>
      <c r="G13" s="293" t="s">
        <v>357</v>
      </c>
      <c r="H13" s="293" t="s">
        <v>437</v>
      </c>
      <c r="I13" s="293" t="s">
        <v>289</v>
      </c>
      <c r="J13" s="293" t="s">
        <v>1356</v>
      </c>
      <c r="K13" s="252" t="s">
        <v>125</v>
      </c>
      <c r="L13" s="300" t="s">
        <v>9</v>
      </c>
      <c r="M13" s="293" t="s">
        <v>15091</v>
      </c>
    </row>
    <row r="14" spans="1:13" ht="69">
      <c r="A14" s="293" t="str">
        <f t="shared" si="1"/>
        <v>InstructionsA14</v>
      </c>
      <c r="B14" s="293" t="s">
        <v>542</v>
      </c>
      <c r="C14" s="293" t="s">
        <v>1205</v>
      </c>
      <c r="D14" s="293" t="s">
        <v>422</v>
      </c>
      <c r="E14" s="257" t="s">
        <v>13639</v>
      </c>
      <c r="F14" s="345" t="s">
        <v>14592</v>
      </c>
      <c r="G14" s="293" t="s">
        <v>358</v>
      </c>
      <c r="H14" s="293" t="s">
        <v>438</v>
      </c>
      <c r="I14" s="293" t="s">
        <v>290</v>
      </c>
      <c r="J14" s="293" t="s">
        <v>1385</v>
      </c>
      <c r="K14" s="252" t="s">
        <v>124</v>
      </c>
      <c r="L14" s="300" t="s">
        <v>10</v>
      </c>
      <c r="M14" s="293" t="s">
        <v>15092</v>
      </c>
    </row>
    <row r="15" spans="1:13" ht="27.6">
      <c r="A15" s="293" t="str">
        <f t="shared" si="1"/>
        <v>InstructionsA15</v>
      </c>
      <c r="B15" s="293" t="s">
        <v>542</v>
      </c>
      <c r="C15" s="293" t="s">
        <v>424</v>
      </c>
      <c r="D15" s="293" t="s">
        <v>423</v>
      </c>
      <c r="E15" s="257" t="s">
        <v>13640</v>
      </c>
      <c r="F15" s="345" t="s">
        <v>14593</v>
      </c>
      <c r="G15" s="293" t="s">
        <v>359</v>
      </c>
      <c r="H15" s="293" t="s">
        <v>439</v>
      </c>
      <c r="I15" s="293" t="s">
        <v>291</v>
      </c>
      <c r="J15" s="293" t="s">
        <v>1357</v>
      </c>
      <c r="K15" s="252" t="s">
        <v>123</v>
      </c>
      <c r="L15" s="300" t="s">
        <v>11</v>
      </c>
      <c r="M15" s="293" t="s">
        <v>15093</v>
      </c>
    </row>
    <row r="16" spans="1:13" ht="82.8">
      <c r="A16" s="293" t="str">
        <f t="shared" si="1"/>
        <v>InstructionsA16</v>
      </c>
      <c r="B16" s="293" t="s">
        <v>542</v>
      </c>
      <c r="C16" s="293" t="s">
        <v>1206</v>
      </c>
      <c r="D16" s="293" t="s">
        <v>13485</v>
      </c>
      <c r="E16" s="257" t="s">
        <v>14357</v>
      </c>
      <c r="F16" s="345" t="s">
        <v>14594</v>
      </c>
      <c r="G16" s="293" t="s">
        <v>360</v>
      </c>
      <c r="H16" s="293" t="s">
        <v>440</v>
      </c>
      <c r="I16" s="293" t="s">
        <v>292</v>
      </c>
      <c r="J16" s="293" t="s">
        <v>1358</v>
      </c>
      <c r="K16" s="287" t="s">
        <v>412</v>
      </c>
      <c r="L16" s="300" t="s">
        <v>12</v>
      </c>
      <c r="M16" s="293" t="s">
        <v>15094</v>
      </c>
    </row>
    <row r="17" spans="1:13" ht="27.6">
      <c r="A17" s="293" t="str">
        <f t="shared" si="1"/>
        <v>InstructionsA17</v>
      </c>
      <c r="B17" s="293" t="s">
        <v>542</v>
      </c>
      <c r="C17" s="293" t="s">
        <v>1207</v>
      </c>
      <c r="D17" s="293" t="s">
        <v>425</v>
      </c>
      <c r="E17" s="257" t="s">
        <v>13641</v>
      </c>
      <c r="F17" s="345" t="s">
        <v>14595</v>
      </c>
      <c r="G17" s="293" t="s">
        <v>361</v>
      </c>
      <c r="H17" s="293" t="s">
        <v>441</v>
      </c>
      <c r="I17" s="293" t="s">
        <v>293</v>
      </c>
      <c r="J17" s="293" t="s">
        <v>1359</v>
      </c>
      <c r="K17" s="287" t="s">
        <v>413</v>
      </c>
      <c r="L17" s="300" t="s">
        <v>13</v>
      </c>
      <c r="M17" s="293" t="s">
        <v>15095</v>
      </c>
    </row>
    <row r="18" spans="1:13" ht="69">
      <c r="A18" s="293" t="str">
        <f t="shared" si="1"/>
        <v>InstructionsA18</v>
      </c>
      <c r="B18" s="293" t="s">
        <v>542</v>
      </c>
      <c r="C18" s="293" t="s">
        <v>1208</v>
      </c>
      <c r="D18" s="293" t="s">
        <v>2296</v>
      </c>
      <c r="E18" s="257" t="s">
        <v>13642</v>
      </c>
      <c r="F18" s="345"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5" t="s">
        <v>14597</v>
      </c>
      <c r="G19" s="293" t="s">
        <v>14780</v>
      </c>
      <c r="H19" s="293" t="s">
        <v>14857</v>
      </c>
      <c r="I19" s="293" t="s">
        <v>14912</v>
      </c>
      <c r="J19" s="293" t="s">
        <v>15276</v>
      </c>
      <c r="K19" s="293" t="s">
        <v>14972</v>
      </c>
      <c r="L19" s="293" t="s">
        <v>15032</v>
      </c>
      <c r="M19" s="293" t="s">
        <v>15097</v>
      </c>
    </row>
    <row r="20" spans="1:13" ht="41.4">
      <c r="A20" s="293" t="str">
        <f t="shared" si="1"/>
        <v>InstructionsA20</v>
      </c>
      <c r="B20" s="293" t="s">
        <v>542</v>
      </c>
      <c r="C20" s="293" t="s">
        <v>1210</v>
      </c>
      <c r="D20" s="293" t="s">
        <v>431</v>
      </c>
      <c r="E20" s="257" t="s">
        <v>13643</v>
      </c>
      <c r="F20" s="345" t="s">
        <v>14598</v>
      </c>
      <c r="G20" s="293" t="s">
        <v>362</v>
      </c>
      <c r="H20" s="293" t="s">
        <v>442</v>
      </c>
      <c r="I20" s="293" t="s">
        <v>294</v>
      </c>
      <c r="J20" s="293" t="s">
        <v>1360</v>
      </c>
      <c r="K20" s="287" t="s">
        <v>414</v>
      </c>
      <c r="L20" s="300" t="s">
        <v>14</v>
      </c>
      <c r="M20" s="293" t="s">
        <v>15098</v>
      </c>
    </row>
    <row r="21" spans="1:13" ht="41.4">
      <c r="A21" s="293" t="str">
        <f t="shared" si="1"/>
        <v>InstructionsA21</v>
      </c>
      <c r="B21" s="293" t="s">
        <v>542</v>
      </c>
      <c r="C21" s="293" t="s">
        <v>1211</v>
      </c>
      <c r="D21" s="293" t="s">
        <v>432</v>
      </c>
      <c r="E21" s="257" t="s">
        <v>13644</v>
      </c>
      <c r="F21" s="345"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5" t="s">
        <v>15480</v>
      </c>
      <c r="G22" s="293" t="s">
        <v>14783</v>
      </c>
      <c r="H22" s="293" t="s">
        <v>14857</v>
      </c>
      <c r="I22" s="293" t="s">
        <v>14914</v>
      </c>
      <c r="J22" s="293" t="s">
        <v>15278</v>
      </c>
      <c r="K22" s="293" t="s">
        <v>14973</v>
      </c>
      <c r="L22" s="293" t="s">
        <v>15033</v>
      </c>
      <c r="M22" s="293" t="s">
        <v>15100</v>
      </c>
    </row>
    <row r="23" spans="1:13" ht="138.6">
      <c r="A23" s="293" t="str">
        <f t="shared" si="1"/>
        <v>InstructionsA24</v>
      </c>
      <c r="B23" s="293" t="s">
        <v>542</v>
      </c>
      <c r="C23" s="293" t="s">
        <v>1213</v>
      </c>
      <c r="D23" s="295" t="s">
        <v>15312</v>
      </c>
      <c r="E23" s="295" t="s">
        <v>14491</v>
      </c>
      <c r="F23" s="346" t="s">
        <v>14600</v>
      </c>
      <c r="G23" s="295" t="s">
        <v>14784</v>
      </c>
      <c r="H23" s="295" t="s">
        <v>14858</v>
      </c>
      <c r="I23" s="295" t="s">
        <v>14915</v>
      </c>
      <c r="J23" s="295" t="s">
        <v>15311</v>
      </c>
      <c r="K23" s="295" t="s">
        <v>14974</v>
      </c>
      <c r="L23" s="295" t="s">
        <v>15034</v>
      </c>
      <c r="M23" s="295" t="s">
        <v>15101</v>
      </c>
    </row>
    <row r="24" spans="1:13" ht="113.4">
      <c r="A24" s="293" t="str">
        <f t="shared" si="1"/>
        <v>InstructionsA25</v>
      </c>
      <c r="B24" s="293" t="s">
        <v>542</v>
      </c>
      <c r="C24" s="293" t="s">
        <v>1214</v>
      </c>
      <c r="D24" s="295" t="s">
        <v>15314</v>
      </c>
      <c r="E24" s="295" t="s">
        <v>14492</v>
      </c>
      <c r="F24" s="346" t="s">
        <v>15481</v>
      </c>
      <c r="G24" s="295" t="s">
        <v>14785</v>
      </c>
      <c r="H24" s="295" t="s">
        <v>14859</v>
      </c>
      <c r="I24" s="295" t="s">
        <v>14916</v>
      </c>
      <c r="J24" s="295" t="s">
        <v>15313</v>
      </c>
      <c r="K24" s="295" t="s">
        <v>14975</v>
      </c>
      <c r="L24" s="295" t="s">
        <v>15035</v>
      </c>
      <c r="M24" s="295" t="s">
        <v>15102</v>
      </c>
    </row>
    <row r="25" spans="1:13" ht="409.6">
      <c r="A25" s="293" t="str">
        <f t="shared" si="1"/>
        <v>InstructionsA26</v>
      </c>
      <c r="B25" s="293" t="s">
        <v>542</v>
      </c>
      <c r="C25" s="293" t="s">
        <v>1215</v>
      </c>
      <c r="D25" s="295" t="s">
        <v>12732</v>
      </c>
      <c r="E25" s="329" t="s">
        <v>14493</v>
      </c>
      <c r="F25" s="340" t="s">
        <v>14601</v>
      </c>
      <c r="G25" s="290" t="s">
        <v>14786</v>
      </c>
      <c r="H25" s="302" t="s">
        <v>14860</v>
      </c>
      <c r="I25" s="302" t="s">
        <v>14917</v>
      </c>
      <c r="J25" s="302" t="s">
        <v>15280</v>
      </c>
      <c r="K25" s="303" t="s">
        <v>14976</v>
      </c>
      <c r="L25" s="304" t="s">
        <v>15036</v>
      </c>
      <c r="M25" s="290" t="s">
        <v>15103</v>
      </c>
    </row>
    <row r="26" spans="1:13" ht="41.4">
      <c r="A26" s="293" t="str">
        <f t="shared" si="1"/>
        <v>InstructionsA27</v>
      </c>
      <c r="B26" s="293" t="s">
        <v>542</v>
      </c>
      <c r="C26" s="293" t="s">
        <v>426</v>
      </c>
      <c r="D26" s="293" t="s">
        <v>427</v>
      </c>
      <c r="E26" s="328" t="s">
        <v>13645</v>
      </c>
      <c r="F26" s="345" t="s">
        <v>14602</v>
      </c>
      <c r="G26" s="293" t="s">
        <v>13631</v>
      </c>
      <c r="H26" s="293" t="s">
        <v>444</v>
      </c>
      <c r="I26" s="293" t="s">
        <v>296</v>
      </c>
      <c r="J26" s="293" t="s">
        <v>1362</v>
      </c>
      <c r="K26" s="287" t="s">
        <v>416</v>
      </c>
      <c r="L26" s="300" t="s">
        <v>16</v>
      </c>
      <c r="M26" s="293" t="s">
        <v>15104</v>
      </c>
    </row>
    <row r="27" spans="1:13" ht="360">
      <c r="A27" s="293" t="str">
        <f t="shared" si="1"/>
        <v>InstructionsA28</v>
      </c>
      <c r="B27" s="293" t="s">
        <v>542</v>
      </c>
      <c r="C27" s="293" t="s">
        <v>1016</v>
      </c>
      <c r="D27" s="295" t="s">
        <v>12745</v>
      </c>
      <c r="E27" s="329" t="s">
        <v>14494</v>
      </c>
      <c r="F27" s="340"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6"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6" t="s">
        <v>14605</v>
      </c>
      <c r="G29" s="295" t="s">
        <v>14788</v>
      </c>
      <c r="H29" s="295" t="s">
        <v>14863</v>
      </c>
      <c r="I29" s="295" t="s">
        <v>15438</v>
      </c>
      <c r="J29" s="295" t="s">
        <v>15317</v>
      </c>
      <c r="K29" s="295" t="s">
        <v>14979</v>
      </c>
      <c r="L29" s="295" t="s">
        <v>15039</v>
      </c>
      <c r="M29" s="295" t="s">
        <v>15107</v>
      </c>
    </row>
    <row r="30" spans="1:13" ht="214.2">
      <c r="A30" s="293" t="str">
        <f t="shared" si="3"/>
        <v>InstructionsA31</v>
      </c>
      <c r="B30" s="293" t="s">
        <v>542</v>
      </c>
      <c r="C30" s="293" t="s">
        <v>1218</v>
      </c>
      <c r="D30" s="295" t="s">
        <v>14363</v>
      </c>
      <c r="E30" s="327" t="s">
        <v>14497</v>
      </c>
      <c r="F30" s="346" t="s">
        <v>14606</v>
      </c>
      <c r="G30" s="295" t="s">
        <v>14789</v>
      </c>
      <c r="H30" s="295" t="s">
        <v>14864</v>
      </c>
      <c r="I30" s="295" t="s">
        <v>14919</v>
      </c>
      <c r="J30" s="295" t="s">
        <v>14364</v>
      </c>
      <c r="K30" s="289" t="s">
        <v>14980</v>
      </c>
      <c r="L30" s="305" t="s">
        <v>15040</v>
      </c>
      <c r="M30" s="295" t="s">
        <v>15108</v>
      </c>
    </row>
    <row r="31" spans="1:13" ht="243.6">
      <c r="A31" s="293" t="str">
        <f t="shared" si="3"/>
        <v>InstructionsA32</v>
      </c>
      <c r="B31" s="293" t="s">
        <v>542</v>
      </c>
      <c r="C31" s="293" t="s">
        <v>1219</v>
      </c>
      <c r="D31" s="295" t="s">
        <v>14365</v>
      </c>
      <c r="E31" s="329" t="s">
        <v>14498</v>
      </c>
      <c r="F31" s="344" t="s">
        <v>14607</v>
      </c>
      <c r="G31" s="306" t="s">
        <v>14790</v>
      </c>
      <c r="H31" s="302" t="s">
        <v>14865</v>
      </c>
      <c r="I31" s="290" t="s">
        <v>14920</v>
      </c>
      <c r="J31" s="290" t="s">
        <v>14366</v>
      </c>
      <c r="K31" s="303" t="s">
        <v>14981</v>
      </c>
      <c r="L31" s="304" t="s">
        <v>15041</v>
      </c>
      <c r="M31" s="290" t="s">
        <v>15109</v>
      </c>
    </row>
    <row r="32" spans="1:13" ht="115.2">
      <c r="A32" s="293" t="str">
        <f t="shared" si="3"/>
        <v>InstructionsA33</v>
      </c>
      <c r="B32" s="293" t="s">
        <v>542</v>
      </c>
      <c r="C32" s="293" t="s">
        <v>1220</v>
      </c>
      <c r="D32" s="295" t="s">
        <v>14367</v>
      </c>
      <c r="E32" s="258" t="s">
        <v>14499</v>
      </c>
      <c r="F32" s="344" t="s">
        <v>14608</v>
      </c>
      <c r="G32" s="306" t="s">
        <v>14791</v>
      </c>
      <c r="H32" s="302" t="s">
        <v>14368</v>
      </c>
      <c r="I32" s="290" t="s">
        <v>14369</v>
      </c>
      <c r="J32" s="290" t="s">
        <v>14370</v>
      </c>
      <c r="K32" s="303" t="s">
        <v>14371</v>
      </c>
      <c r="L32" s="304" t="s">
        <v>15042</v>
      </c>
      <c r="M32" s="290" t="s">
        <v>14372</v>
      </c>
    </row>
    <row r="33" spans="1:13" ht="115.2">
      <c r="A33" s="293" t="str">
        <f t="shared" si="3"/>
        <v>InstructionsA34</v>
      </c>
      <c r="B33" s="293" t="s">
        <v>542</v>
      </c>
      <c r="C33" s="293" t="s">
        <v>1221</v>
      </c>
      <c r="D33" s="295" t="s">
        <v>14373</v>
      </c>
      <c r="E33" s="329" t="s">
        <v>14374</v>
      </c>
      <c r="F33" s="344" t="s">
        <v>14609</v>
      </c>
      <c r="G33" s="306" t="s">
        <v>14792</v>
      </c>
      <c r="H33" s="302" t="s">
        <v>14375</v>
      </c>
      <c r="I33" s="290" t="s">
        <v>14376</v>
      </c>
      <c r="J33" s="290" t="s">
        <v>14377</v>
      </c>
      <c r="K33" s="303" t="s">
        <v>14378</v>
      </c>
      <c r="L33" s="304" t="s">
        <v>14379</v>
      </c>
      <c r="M33" s="290" t="s">
        <v>14380</v>
      </c>
    </row>
    <row r="34" spans="1:13" ht="41.4">
      <c r="A34" s="293" t="str">
        <f t="shared" si="3"/>
        <v>InstructionsA35</v>
      </c>
      <c r="B34" s="293" t="s">
        <v>542</v>
      </c>
      <c r="C34" s="293" t="s">
        <v>14358</v>
      </c>
      <c r="D34" s="293" t="s">
        <v>1052</v>
      </c>
      <c r="E34" s="257" t="s">
        <v>13646</v>
      </c>
      <c r="F34" s="345" t="s">
        <v>14610</v>
      </c>
      <c r="G34" s="293" t="s">
        <v>966</v>
      </c>
      <c r="H34" s="293" t="s">
        <v>967</v>
      </c>
      <c r="I34" s="293" t="s">
        <v>297</v>
      </c>
      <c r="J34" s="293" t="s">
        <v>1068</v>
      </c>
      <c r="K34" s="253" t="s">
        <v>417</v>
      </c>
      <c r="L34" s="300" t="s">
        <v>1274</v>
      </c>
      <c r="M34" s="293" t="s">
        <v>15110</v>
      </c>
    </row>
    <row r="35" spans="1:13" ht="57.6">
      <c r="A35" s="293" t="str">
        <f t="shared" si="3"/>
        <v>InstructionsA37</v>
      </c>
      <c r="B35" s="293" t="s">
        <v>542</v>
      </c>
      <c r="C35" s="293" t="s">
        <v>1222</v>
      </c>
      <c r="D35" s="293" t="s">
        <v>14360</v>
      </c>
      <c r="E35" s="258" t="s">
        <v>14500</v>
      </c>
      <c r="F35" s="344"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5" t="s">
        <v>15482</v>
      </c>
      <c r="G36" s="293" t="s">
        <v>14794</v>
      </c>
      <c r="H36" s="293" t="s">
        <v>14383</v>
      </c>
      <c r="I36" s="293" t="s">
        <v>14384</v>
      </c>
      <c r="J36" s="293" t="s">
        <v>14385</v>
      </c>
      <c r="K36" s="287" t="s">
        <v>14386</v>
      </c>
      <c r="L36" s="300" t="s">
        <v>15044</v>
      </c>
      <c r="M36" s="293" t="s">
        <v>14387</v>
      </c>
    </row>
    <row r="37" spans="1:13" ht="96.6">
      <c r="A37" s="293" t="str">
        <f t="shared" si="3"/>
        <v>InstructionsA39</v>
      </c>
      <c r="B37" s="293" t="s">
        <v>542</v>
      </c>
      <c r="C37" s="293" t="s">
        <v>1224</v>
      </c>
      <c r="D37" s="293" t="s">
        <v>15283</v>
      </c>
      <c r="E37" s="293" t="s">
        <v>14501</v>
      </c>
      <c r="F37" s="345" t="s">
        <v>14612</v>
      </c>
      <c r="G37" s="293" t="s">
        <v>14795</v>
      </c>
      <c r="H37" s="293" t="s">
        <v>14867</v>
      </c>
      <c r="I37" s="293" t="s">
        <v>14922</v>
      </c>
      <c r="J37" s="293" t="s">
        <v>15282</v>
      </c>
      <c r="K37" s="293" t="s">
        <v>14983</v>
      </c>
      <c r="L37" s="293" t="s">
        <v>15045</v>
      </c>
      <c r="M37" s="293" t="s">
        <v>15112</v>
      </c>
    </row>
    <row r="38" spans="1:13" ht="110.4">
      <c r="A38" s="293" t="str">
        <f t="shared" si="3"/>
        <v>InstructionsA40</v>
      </c>
      <c r="B38" s="293" t="s">
        <v>542</v>
      </c>
      <c r="C38" s="293" t="s">
        <v>433</v>
      </c>
      <c r="D38" s="293" t="s">
        <v>15285</v>
      </c>
      <c r="E38" s="293" t="s">
        <v>14502</v>
      </c>
      <c r="F38" s="345" t="s">
        <v>14613</v>
      </c>
      <c r="G38" s="293" t="s">
        <v>14796</v>
      </c>
      <c r="H38" s="293" t="s">
        <v>14868</v>
      </c>
      <c r="I38" s="293" t="s">
        <v>14922</v>
      </c>
      <c r="J38" s="293" t="s">
        <v>15284</v>
      </c>
      <c r="K38" s="293" t="s">
        <v>14984</v>
      </c>
      <c r="L38" s="293" t="s">
        <v>15046</v>
      </c>
      <c r="M38" s="293" t="s">
        <v>15112</v>
      </c>
    </row>
    <row r="39" spans="1:13" ht="100.8">
      <c r="A39" s="293" t="str">
        <f t="shared" si="3"/>
        <v>InstructionsA41</v>
      </c>
      <c r="B39" s="293" t="s">
        <v>542</v>
      </c>
      <c r="C39" s="293" t="s">
        <v>1017</v>
      </c>
      <c r="D39" s="295" t="s">
        <v>14409</v>
      </c>
      <c r="E39" s="258" t="s">
        <v>14503</v>
      </c>
      <c r="F39" s="340" t="s">
        <v>14614</v>
      </c>
      <c r="G39" s="290" t="s">
        <v>14797</v>
      </c>
      <c r="H39" s="290" t="s">
        <v>14869</v>
      </c>
      <c r="I39" s="290" t="s">
        <v>14923</v>
      </c>
      <c r="J39" s="290" t="s">
        <v>14392</v>
      </c>
      <c r="K39" s="303" t="s">
        <v>14985</v>
      </c>
      <c r="L39" s="304" t="s">
        <v>15047</v>
      </c>
      <c r="M39" s="290" t="s">
        <v>15113</v>
      </c>
    </row>
    <row r="40" spans="1:13" ht="358.8">
      <c r="A40" s="293" t="str">
        <f t="shared" si="3"/>
        <v>InstructionsA42</v>
      </c>
      <c r="B40" s="293" t="s">
        <v>542</v>
      </c>
      <c r="C40" s="293" t="s">
        <v>1225</v>
      </c>
      <c r="D40" s="293" t="s">
        <v>15453</v>
      </c>
      <c r="E40" s="293" t="s">
        <v>14504</v>
      </c>
      <c r="F40" s="345" t="s">
        <v>15452</v>
      </c>
      <c r="G40" s="293" t="s">
        <v>15454</v>
      </c>
      <c r="H40" s="293" t="s">
        <v>15455</v>
      </c>
      <c r="I40" s="293" t="s">
        <v>15460</v>
      </c>
      <c r="J40" s="293" t="s">
        <v>15459</v>
      </c>
      <c r="K40" s="293" t="s">
        <v>15456</v>
      </c>
      <c r="L40" s="293" t="s">
        <v>15458</v>
      </c>
      <c r="M40" s="293" t="s">
        <v>15457</v>
      </c>
    </row>
    <row r="41" spans="1:13" ht="201.6">
      <c r="A41" s="293" t="str">
        <f t="shared" si="3"/>
        <v>InstructionsA43</v>
      </c>
      <c r="B41" s="293" t="s">
        <v>542</v>
      </c>
      <c r="C41" s="293" t="s">
        <v>1226</v>
      </c>
      <c r="D41" s="295" t="s">
        <v>14393</v>
      </c>
      <c r="E41" s="329" t="s">
        <v>14505</v>
      </c>
      <c r="F41" s="340" t="s">
        <v>14615</v>
      </c>
      <c r="G41" s="290" t="s">
        <v>14798</v>
      </c>
      <c r="H41" s="302" t="s">
        <v>14870</v>
      </c>
      <c r="I41" s="290" t="s">
        <v>14924</v>
      </c>
      <c r="J41" s="290" t="s">
        <v>14394</v>
      </c>
      <c r="K41" s="303" t="s">
        <v>14986</v>
      </c>
      <c r="L41" s="304" t="s">
        <v>15048</v>
      </c>
      <c r="M41" s="290" t="s">
        <v>15114</v>
      </c>
    </row>
    <row r="42" spans="1:13" ht="187.2">
      <c r="A42" s="293" t="str">
        <f t="shared" si="3"/>
        <v>InstructionsA44</v>
      </c>
      <c r="B42" s="293" t="s">
        <v>542</v>
      </c>
      <c r="C42" s="293" t="s">
        <v>1227</v>
      </c>
      <c r="D42" s="293" t="s">
        <v>14395</v>
      </c>
      <c r="E42" s="329" t="s">
        <v>14506</v>
      </c>
      <c r="F42" s="340" t="s">
        <v>14616</v>
      </c>
      <c r="G42" s="290" t="s">
        <v>14799</v>
      </c>
      <c r="H42" s="302" t="s">
        <v>14871</v>
      </c>
      <c r="I42" s="290" t="s">
        <v>14925</v>
      </c>
      <c r="J42" s="290" t="s">
        <v>14396</v>
      </c>
      <c r="K42" s="303" t="s">
        <v>14987</v>
      </c>
      <c r="L42" s="304" t="s">
        <v>15049</v>
      </c>
      <c r="M42" s="290" t="s">
        <v>15115</v>
      </c>
    </row>
    <row r="43" spans="1:13" ht="86.4">
      <c r="A43" s="293" t="str">
        <f t="shared" si="3"/>
        <v>InstructionsA45</v>
      </c>
      <c r="B43" s="293" t="s">
        <v>542</v>
      </c>
      <c r="C43" s="293" t="s">
        <v>1228</v>
      </c>
      <c r="D43" s="293" t="s">
        <v>14397</v>
      </c>
      <c r="E43" s="329" t="s">
        <v>14398</v>
      </c>
      <c r="F43" s="340"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5" t="s">
        <v>14618</v>
      </c>
      <c r="G44" s="293" t="s">
        <v>14801</v>
      </c>
      <c r="H44" s="293" t="s">
        <v>14873</v>
      </c>
      <c r="I44" s="293" t="s">
        <v>14927</v>
      </c>
      <c r="J44" s="293" t="s">
        <v>15286</v>
      </c>
      <c r="K44" s="293" t="s">
        <v>14989</v>
      </c>
      <c r="L44" s="293" t="s">
        <v>15051</v>
      </c>
      <c r="M44" s="293" t="s">
        <v>15117</v>
      </c>
    </row>
    <row r="45" spans="1:13" ht="41.4">
      <c r="A45" s="293" t="str">
        <f t="shared" si="3"/>
        <v>InstructionsA48</v>
      </c>
      <c r="B45" s="293" t="s">
        <v>542</v>
      </c>
      <c r="C45" s="293" t="s">
        <v>2630</v>
      </c>
      <c r="D45" s="293" t="s">
        <v>1041</v>
      </c>
      <c r="E45" s="257" t="s">
        <v>13647</v>
      </c>
      <c r="F45" s="345" t="s">
        <v>14619</v>
      </c>
      <c r="G45" s="293" t="s">
        <v>14802</v>
      </c>
      <c r="H45" s="293" t="s">
        <v>14874</v>
      </c>
      <c r="I45" s="293" t="s">
        <v>14928</v>
      </c>
      <c r="J45" s="293" t="s">
        <v>1363</v>
      </c>
      <c r="K45" s="287" t="s">
        <v>14990</v>
      </c>
      <c r="L45" s="300" t="s">
        <v>15052</v>
      </c>
      <c r="M45" s="293" t="s">
        <v>15118</v>
      </c>
    </row>
    <row r="46" spans="1:13" ht="27.6">
      <c r="A46" s="293" t="str">
        <f t="shared" si="3"/>
        <v>InstructionsA49</v>
      </c>
      <c r="B46" s="293" t="s">
        <v>542</v>
      </c>
      <c r="C46" s="293" t="s">
        <v>1230</v>
      </c>
      <c r="D46" s="293" t="s">
        <v>878</v>
      </c>
      <c r="E46" s="257" t="s">
        <v>13648</v>
      </c>
      <c r="F46" s="345" t="s">
        <v>14620</v>
      </c>
      <c r="G46" s="293" t="s">
        <v>1194</v>
      </c>
      <c r="H46" s="293" t="s">
        <v>445</v>
      </c>
      <c r="I46" s="293" t="s">
        <v>298</v>
      </c>
      <c r="J46" s="293" t="s">
        <v>1199</v>
      </c>
      <c r="K46" s="287" t="s">
        <v>193</v>
      </c>
      <c r="L46" s="300" t="s">
        <v>608</v>
      </c>
      <c r="M46" s="293" t="s">
        <v>15119</v>
      </c>
    </row>
    <row r="47" spans="1:13" ht="86.4">
      <c r="A47" s="293" t="str">
        <f t="shared" si="3"/>
        <v>InstructionsA50</v>
      </c>
      <c r="B47" s="293" t="s">
        <v>542</v>
      </c>
      <c r="C47" s="293" t="s">
        <v>1231</v>
      </c>
      <c r="D47" s="293" t="s">
        <v>12752</v>
      </c>
      <c r="E47" s="329" t="s">
        <v>14508</v>
      </c>
      <c r="F47" s="340" t="s">
        <v>14621</v>
      </c>
      <c r="G47" s="290" t="s">
        <v>14803</v>
      </c>
      <c r="H47" s="302" t="s">
        <v>14875</v>
      </c>
      <c r="I47" s="302" t="s">
        <v>14929</v>
      </c>
      <c r="J47" s="302" t="s">
        <v>15288</v>
      </c>
      <c r="K47" s="303" t="s">
        <v>14991</v>
      </c>
      <c r="L47" s="304" t="s">
        <v>15053</v>
      </c>
      <c r="M47" s="302" t="s">
        <v>15120</v>
      </c>
    </row>
    <row r="48" spans="1:13" ht="69">
      <c r="A48" s="244" t="s">
        <v>14390</v>
      </c>
      <c r="B48" s="244" t="s">
        <v>542</v>
      </c>
      <c r="C48" s="293" t="s">
        <v>1232</v>
      </c>
      <c r="D48" s="244" t="s">
        <v>13049</v>
      </c>
      <c r="E48" s="328" t="s">
        <v>13649</v>
      </c>
      <c r="F48" s="345" t="s">
        <v>14622</v>
      </c>
      <c r="G48" s="173" t="s">
        <v>14804</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15388</v>
      </c>
      <c r="F49" s="345" t="s">
        <v>14623</v>
      </c>
      <c r="G49" s="293" t="s">
        <v>2504</v>
      </c>
      <c r="H49" s="293" t="s">
        <v>2505</v>
      </c>
      <c r="I49" s="293" t="s">
        <v>14930</v>
      </c>
      <c r="J49" s="293" t="s">
        <v>2506</v>
      </c>
      <c r="K49" s="287" t="s">
        <v>14992</v>
      </c>
      <c r="L49" s="300" t="s">
        <v>2507</v>
      </c>
      <c r="M49" s="293" t="s">
        <v>2508</v>
      </c>
    </row>
    <row r="50" spans="1:13" ht="138">
      <c r="A50" s="293" t="str">
        <f t="shared" si="4"/>
        <v>InstructionsA53</v>
      </c>
      <c r="B50" s="293" t="s">
        <v>542</v>
      </c>
      <c r="C50" s="293" t="s">
        <v>1234</v>
      </c>
      <c r="D50" s="293" t="s">
        <v>12751</v>
      </c>
      <c r="E50" s="329" t="s">
        <v>13650</v>
      </c>
      <c r="F50" s="340" t="s">
        <v>14624</v>
      </c>
      <c r="G50" s="302" t="s">
        <v>14805</v>
      </c>
      <c r="H50" s="302" t="s">
        <v>12763</v>
      </c>
      <c r="I50" s="302" t="s">
        <v>14931</v>
      </c>
      <c r="J50" s="302" t="s">
        <v>15289</v>
      </c>
      <c r="K50" s="303" t="s">
        <v>14993</v>
      </c>
      <c r="L50" s="304" t="s">
        <v>13784</v>
      </c>
      <c r="M50" s="302" t="s">
        <v>15121</v>
      </c>
    </row>
    <row r="51" spans="1:13" ht="82.8">
      <c r="A51" s="293" t="str">
        <f t="shared" si="4"/>
        <v>InstructionsA54</v>
      </c>
      <c r="B51" s="293" t="s">
        <v>542</v>
      </c>
      <c r="C51" s="293" t="s">
        <v>1235</v>
      </c>
      <c r="D51" s="293" t="s">
        <v>13239</v>
      </c>
      <c r="E51" s="328" t="s">
        <v>13651</v>
      </c>
      <c r="F51" s="345" t="s">
        <v>14625</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14509</v>
      </c>
      <c r="F52" s="345" t="s">
        <v>14626</v>
      </c>
      <c r="G52" s="293" t="s">
        <v>2509</v>
      </c>
      <c r="H52" s="293" t="s">
        <v>2510</v>
      </c>
      <c r="I52" s="293" t="s">
        <v>2511</v>
      </c>
      <c r="J52" s="293" t="s">
        <v>2512</v>
      </c>
      <c r="K52" s="287" t="s">
        <v>2513</v>
      </c>
      <c r="L52" s="300" t="s">
        <v>15054</v>
      </c>
      <c r="M52" s="293" t="s">
        <v>2514</v>
      </c>
    </row>
    <row r="53" spans="1:13" ht="110.4">
      <c r="A53" s="293" t="str">
        <f t="shared" si="4"/>
        <v>InstructionsA56</v>
      </c>
      <c r="B53" s="293" t="s">
        <v>542</v>
      </c>
      <c r="C53" s="293" t="s">
        <v>1237</v>
      </c>
      <c r="D53" s="293" t="s">
        <v>2499</v>
      </c>
      <c r="E53" s="293" t="s">
        <v>14510</v>
      </c>
      <c r="F53" s="345" t="s">
        <v>14627</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14511</v>
      </c>
      <c r="F54" s="345" t="s">
        <v>14628</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14512</v>
      </c>
      <c r="F55" s="346" t="s">
        <v>14629</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14513</v>
      </c>
      <c r="F56" s="346" t="s">
        <v>14630</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14391</v>
      </c>
      <c r="E57" s="295" t="s">
        <v>14514</v>
      </c>
      <c r="F57" s="346" t="s">
        <v>14631</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14515</v>
      </c>
      <c r="F58" s="345" t="s">
        <v>15483</v>
      </c>
      <c r="G58" s="206" t="s">
        <v>14806</v>
      </c>
      <c r="H58" s="293" t="s">
        <v>14876</v>
      </c>
      <c r="I58" s="293" t="s">
        <v>14932</v>
      </c>
      <c r="J58" s="293" t="s">
        <v>2550</v>
      </c>
      <c r="K58" s="287" t="s">
        <v>14994</v>
      </c>
      <c r="L58" s="300" t="s">
        <v>15055</v>
      </c>
      <c r="M58" s="293" t="s">
        <v>15122</v>
      </c>
    </row>
    <row r="59" spans="1:13" ht="82.8">
      <c r="A59" s="293" t="str">
        <f t="shared" si="4"/>
        <v>InstructionsA62</v>
      </c>
      <c r="B59" s="293" t="s">
        <v>542</v>
      </c>
      <c r="C59" s="293" t="s">
        <v>1242</v>
      </c>
      <c r="D59" s="293" t="s">
        <v>2503</v>
      </c>
      <c r="E59" s="293" t="s">
        <v>14516</v>
      </c>
      <c r="F59" s="345" t="s">
        <v>14632</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14517</v>
      </c>
      <c r="F60" s="345" t="s">
        <v>14633</v>
      </c>
      <c r="G60" s="293" t="s">
        <v>14807</v>
      </c>
      <c r="H60" s="293" t="s">
        <v>14877</v>
      </c>
      <c r="I60" s="293" t="s">
        <v>15439</v>
      </c>
      <c r="J60" s="293" t="s">
        <v>13806</v>
      </c>
      <c r="K60" s="287" t="s">
        <v>14995</v>
      </c>
      <c r="L60" s="300" t="s">
        <v>15056</v>
      </c>
      <c r="M60" s="293" t="s">
        <v>15123</v>
      </c>
    </row>
    <row r="61" spans="1:13" ht="193.2">
      <c r="A61" s="293" t="str">
        <f t="shared" si="4"/>
        <v>InstructionsA64</v>
      </c>
      <c r="B61" s="293" t="s">
        <v>542</v>
      </c>
      <c r="C61" s="293" t="s">
        <v>1244</v>
      </c>
      <c r="D61" s="293" t="s">
        <v>13492</v>
      </c>
      <c r="E61" s="293" t="s">
        <v>14518</v>
      </c>
      <c r="F61" s="345" t="s">
        <v>14634</v>
      </c>
      <c r="G61" s="293" t="s">
        <v>14808</v>
      </c>
      <c r="H61" s="293" t="s">
        <v>14878</v>
      </c>
      <c r="I61" s="293" t="s">
        <v>15440</v>
      </c>
      <c r="J61" s="293" t="s">
        <v>13807</v>
      </c>
      <c r="K61" s="287" t="s">
        <v>14996</v>
      </c>
      <c r="L61" s="300" t="s">
        <v>15057</v>
      </c>
      <c r="M61" s="293" t="s">
        <v>15124</v>
      </c>
    </row>
    <row r="62" spans="1:13" ht="110.4">
      <c r="A62" s="293" t="str">
        <f t="shared" si="4"/>
        <v>InstructionsA65</v>
      </c>
      <c r="B62" s="293" t="s">
        <v>542</v>
      </c>
      <c r="C62" s="293" t="s">
        <v>654</v>
      </c>
      <c r="D62" s="293" t="s">
        <v>12733</v>
      </c>
      <c r="E62" s="293" t="s">
        <v>14519</v>
      </c>
      <c r="F62" s="340" t="s">
        <v>14635</v>
      </c>
      <c r="G62" s="302" t="s">
        <v>14809</v>
      </c>
      <c r="H62" s="302" t="s">
        <v>14879</v>
      </c>
      <c r="I62" s="302" t="s">
        <v>14933</v>
      </c>
      <c r="J62" s="302" t="s">
        <v>15290</v>
      </c>
      <c r="K62" s="303" t="s">
        <v>14997</v>
      </c>
      <c r="L62" s="304" t="s">
        <v>15058</v>
      </c>
      <c r="M62" s="302" t="s">
        <v>15125</v>
      </c>
    </row>
    <row r="63" spans="1:13" ht="41.4">
      <c r="A63" s="293" t="str">
        <f t="shared" si="4"/>
        <v>InstructionsA66</v>
      </c>
      <c r="B63" s="293" t="s">
        <v>542</v>
      </c>
      <c r="C63" s="293" t="s">
        <v>655</v>
      </c>
      <c r="D63" s="293" t="s">
        <v>656</v>
      </c>
      <c r="E63" s="293" t="s">
        <v>15387</v>
      </c>
      <c r="F63" s="345" t="s">
        <v>14636</v>
      </c>
      <c r="G63" s="293" t="s">
        <v>658</v>
      </c>
      <c r="H63" s="293" t="s">
        <v>343</v>
      </c>
      <c r="I63" s="293" t="s">
        <v>78</v>
      </c>
      <c r="J63" s="293" t="s">
        <v>659</v>
      </c>
      <c r="K63" s="287" t="s">
        <v>194</v>
      </c>
      <c r="L63" s="300" t="s">
        <v>660</v>
      </c>
      <c r="M63" s="293" t="s">
        <v>15126</v>
      </c>
    </row>
    <row r="64" spans="1:13" ht="193.2">
      <c r="A64" s="293" t="str">
        <f t="shared" si="4"/>
        <v>InstructionsA67</v>
      </c>
      <c r="B64" s="293" t="s">
        <v>542</v>
      </c>
      <c r="C64" s="293" t="s">
        <v>657</v>
      </c>
      <c r="D64" s="293" t="s">
        <v>664</v>
      </c>
      <c r="E64" s="293" t="s">
        <v>14520</v>
      </c>
      <c r="F64" s="345" t="s">
        <v>14637</v>
      </c>
      <c r="G64" s="293" t="s">
        <v>14810</v>
      </c>
      <c r="H64" s="173" t="s">
        <v>14880</v>
      </c>
      <c r="I64" s="293" t="s">
        <v>14934</v>
      </c>
      <c r="J64" s="293" t="s">
        <v>1386</v>
      </c>
      <c r="K64" s="287" t="s">
        <v>14998</v>
      </c>
      <c r="L64" s="300" t="s">
        <v>15059</v>
      </c>
      <c r="M64" s="293" t="s">
        <v>15127</v>
      </c>
    </row>
    <row r="65" spans="1:15" ht="27.6">
      <c r="A65" s="293" t="str">
        <f t="shared" si="4"/>
        <v>InstructionsA68</v>
      </c>
      <c r="B65" s="293" t="s">
        <v>542</v>
      </c>
      <c r="C65" s="293" t="s">
        <v>2631</v>
      </c>
      <c r="D65" s="293" t="s">
        <v>939</v>
      </c>
      <c r="E65" s="288" t="s">
        <v>13652</v>
      </c>
      <c r="F65" s="345" t="s">
        <v>14638</v>
      </c>
      <c r="G65" s="293" t="s">
        <v>1049</v>
      </c>
      <c r="H65" s="173" t="s">
        <v>344</v>
      </c>
      <c r="I65" s="293" t="s">
        <v>1195</v>
      </c>
      <c r="J65" s="293" t="s">
        <v>1196</v>
      </c>
      <c r="K65" s="287"/>
      <c r="L65" s="300" t="s">
        <v>1279</v>
      </c>
      <c r="M65" s="293" t="s">
        <v>15128</v>
      </c>
    </row>
    <row r="66" spans="1:15" ht="303.60000000000002">
      <c r="A66" s="293" t="str">
        <f t="shared" si="4"/>
        <v>InstructionsA69</v>
      </c>
      <c r="B66" s="293" t="s">
        <v>542</v>
      </c>
      <c r="C66" s="293" t="s">
        <v>661</v>
      </c>
      <c r="D66" s="293" t="s">
        <v>13496</v>
      </c>
      <c r="E66" s="328" t="s">
        <v>13653</v>
      </c>
      <c r="F66" s="345" t="s">
        <v>14639</v>
      </c>
      <c r="G66" s="260" t="s">
        <v>13839</v>
      </c>
      <c r="H66" s="173" t="s">
        <v>13777</v>
      </c>
      <c r="I66" s="293" t="s">
        <v>14935</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14521</v>
      </c>
      <c r="F67" s="345" t="s">
        <v>14640</v>
      </c>
      <c r="G67" s="293" t="s">
        <v>14811</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14522</v>
      </c>
      <c r="F68" s="345" t="s">
        <v>14641</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14523</v>
      </c>
      <c r="F69" s="345" t="s">
        <v>14642</v>
      </c>
      <c r="G69" s="293" t="s">
        <v>14812</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5" t="s">
        <v>14643</v>
      </c>
      <c r="G70" s="293" t="s">
        <v>849</v>
      </c>
      <c r="H70" s="173" t="s">
        <v>139</v>
      </c>
      <c r="I70" s="293" t="s">
        <v>79</v>
      </c>
      <c r="J70" s="293" t="s">
        <v>1387</v>
      </c>
      <c r="K70" s="287" t="s">
        <v>1146</v>
      </c>
      <c r="L70" s="300" t="s">
        <v>1280</v>
      </c>
      <c r="M70" s="293" t="s">
        <v>15129</v>
      </c>
    </row>
    <row r="71" spans="1:15" ht="41.4">
      <c r="A71" s="293" t="str">
        <f t="shared" si="4"/>
        <v>InstructionsA74</v>
      </c>
      <c r="B71" s="293" t="s">
        <v>542</v>
      </c>
      <c r="C71" s="293" t="s">
        <v>14359</v>
      </c>
      <c r="D71" s="293" t="s">
        <v>960</v>
      </c>
      <c r="E71" s="257" t="s">
        <v>13655</v>
      </c>
      <c r="F71" s="345"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5" t="s">
        <v>14645</v>
      </c>
      <c r="G72" s="293" t="s">
        <v>891</v>
      </c>
      <c r="H72" s="173" t="s">
        <v>1070</v>
      </c>
      <c r="I72" s="293" t="s">
        <v>81</v>
      </c>
      <c r="J72" s="293" t="s">
        <v>1071</v>
      </c>
      <c r="K72" s="287" t="s">
        <v>1148</v>
      </c>
      <c r="L72" s="300" t="s">
        <v>609</v>
      </c>
      <c r="M72" s="293" t="s">
        <v>15131</v>
      </c>
    </row>
    <row r="73" spans="1:1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14646</v>
      </c>
      <c r="G74" s="293" t="s">
        <v>364</v>
      </c>
      <c r="H74" s="173" t="s">
        <v>132</v>
      </c>
      <c r="I74" s="293" t="s">
        <v>82</v>
      </c>
      <c r="J74" s="293" t="s">
        <v>1364</v>
      </c>
      <c r="K74" s="287" t="s">
        <v>195</v>
      </c>
      <c r="L74" s="300" t="s">
        <v>161</v>
      </c>
      <c r="M74" s="293" t="s">
        <v>15132</v>
      </c>
    </row>
    <row r="75" spans="1:15" ht="69">
      <c r="A75" s="293" t="str">
        <f t="shared" ref="A75" si="5">B75&amp;C75</f>
        <v>DefinitionsB5</v>
      </c>
      <c r="B75" s="293" t="s">
        <v>971</v>
      </c>
      <c r="C75" s="293" t="s">
        <v>974</v>
      </c>
      <c r="D75" s="293" t="s">
        <v>14389</v>
      </c>
      <c r="E75" s="293" t="s">
        <v>14524</v>
      </c>
      <c r="F75" s="345" t="s">
        <v>14647</v>
      </c>
      <c r="G75" s="293" t="s">
        <v>14813</v>
      </c>
      <c r="H75" s="293" t="s">
        <v>14881</v>
      </c>
      <c r="I75" s="293" t="s">
        <v>14936</v>
      </c>
      <c r="J75" s="293" t="s">
        <v>15291</v>
      </c>
      <c r="K75" s="293" t="s">
        <v>14999</v>
      </c>
      <c r="L75" s="293" t="s">
        <v>15060</v>
      </c>
      <c r="M75" s="293" t="s">
        <v>15133</v>
      </c>
      <c r="N75" s="293" t="s">
        <v>14389</v>
      </c>
      <c r="O75" s="293" t="s">
        <v>14389</v>
      </c>
    </row>
    <row r="76" spans="1:15" ht="27.6">
      <c r="A76" s="293" t="str">
        <f>B76&amp;C76</f>
        <v>DefinitionsB6</v>
      </c>
      <c r="B76" s="293" t="s">
        <v>971</v>
      </c>
      <c r="C76" s="293" t="s">
        <v>975</v>
      </c>
      <c r="D76" s="293" t="s">
        <v>881</v>
      </c>
      <c r="E76" s="288" t="s">
        <v>581</v>
      </c>
      <c r="F76" s="345"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14650</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5"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14652</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5"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14654</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5"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14411</v>
      </c>
      <c r="E86" s="257" t="s">
        <v>13660</v>
      </c>
      <c r="F86" s="345"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14658</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5"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5" t="s">
        <v>14661</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5" t="s">
        <v>14662</v>
      </c>
      <c r="G93" s="293" t="s">
        <v>14814</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5" t="s">
        <v>14663</v>
      </c>
      <c r="G94" s="293" t="s">
        <v>14815</v>
      </c>
      <c r="H94" s="293" t="s">
        <v>345</v>
      </c>
      <c r="I94" s="293" t="s">
        <v>13499</v>
      </c>
      <c r="J94" s="293" t="s">
        <v>13499</v>
      </c>
      <c r="K94" s="287" t="s">
        <v>13627</v>
      </c>
      <c r="L94" s="300" t="s">
        <v>13789</v>
      </c>
      <c r="M94" s="293" t="s">
        <v>13774</v>
      </c>
      <c r="N94" s="187" t="s">
        <v>13596</v>
      </c>
    </row>
    <row r="95" spans="1:14" ht="101.4" customHeight="1">
      <c r="A95" s="293" t="str">
        <f t="shared" si="7"/>
        <v>DefinitionsB25</v>
      </c>
      <c r="B95" s="293" t="s">
        <v>971</v>
      </c>
      <c r="C95" s="293" t="s">
        <v>486</v>
      </c>
      <c r="D95" s="293" t="s">
        <v>13497</v>
      </c>
      <c r="E95" s="257" t="s">
        <v>13665</v>
      </c>
      <c r="F95" s="345"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14665</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5"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14667</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5" t="s">
        <v>14668</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5" t="s">
        <v>14669</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5"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5" t="s">
        <v>14672</v>
      </c>
      <c r="G103" s="293" t="s">
        <v>374</v>
      </c>
      <c r="H103" s="293" t="s">
        <v>353</v>
      </c>
      <c r="I103" s="293" t="s">
        <v>98</v>
      </c>
      <c r="J103" s="293" t="s">
        <v>112</v>
      </c>
      <c r="K103" s="287" t="s">
        <v>210</v>
      </c>
      <c r="L103" s="300" t="s">
        <v>168</v>
      </c>
      <c r="M103" s="293" t="s">
        <v>15135</v>
      </c>
    </row>
    <row r="104" spans="1:14" ht="82.8">
      <c r="A104" s="293" t="str">
        <f t="shared" si="7"/>
        <v>DefinitionsC4</v>
      </c>
      <c r="B104" s="293" t="s">
        <v>971</v>
      </c>
      <c r="C104" s="293" t="s">
        <v>994</v>
      </c>
      <c r="D104" s="293" t="s">
        <v>1026</v>
      </c>
      <c r="E104" s="257" t="s">
        <v>14259</v>
      </c>
      <c r="F104" s="345"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5" t="s">
        <v>15484</v>
      </c>
      <c r="G105" s="293" t="s">
        <v>15319</v>
      </c>
      <c r="H105" s="293" t="s">
        <v>15321</v>
      </c>
      <c r="I105" s="293" t="s">
        <v>15323</v>
      </c>
      <c r="J105" s="293" t="s">
        <v>15320</v>
      </c>
      <c r="K105" s="287" t="s">
        <v>15322</v>
      </c>
      <c r="L105" s="300" t="s">
        <v>15324</v>
      </c>
      <c r="M105" s="293" t="s">
        <v>15325</v>
      </c>
    </row>
    <row r="106" spans="1:14" ht="176.4">
      <c r="A106" s="293" t="str">
        <f t="shared" ref="A106:A137" si="9">B106&amp;C106</f>
        <v>DefinitionsC6</v>
      </c>
      <c r="B106" s="293" t="s">
        <v>971</v>
      </c>
      <c r="C106" s="293" t="s">
        <v>996</v>
      </c>
      <c r="D106" s="295" t="s">
        <v>1145</v>
      </c>
      <c r="E106" s="327" t="s">
        <v>13671</v>
      </c>
      <c r="F106" s="346" t="s">
        <v>14674</v>
      </c>
      <c r="G106" s="295" t="s">
        <v>14817</v>
      </c>
      <c r="H106" s="295" t="s">
        <v>14882</v>
      </c>
      <c r="I106" s="295" t="s">
        <v>14937</v>
      </c>
      <c r="J106" s="295" t="s">
        <v>1388</v>
      </c>
      <c r="K106" s="289" t="s">
        <v>15000</v>
      </c>
      <c r="L106" s="301" t="s">
        <v>15061</v>
      </c>
      <c r="M106" s="295" t="s">
        <v>15137</v>
      </c>
    </row>
    <row r="107" spans="1:14" ht="124.2">
      <c r="A107" s="293" t="str">
        <f t="shared" si="9"/>
        <v>DefinitionsC7</v>
      </c>
      <c r="B107" s="293" t="s">
        <v>971</v>
      </c>
      <c r="C107" s="293" t="s">
        <v>997</v>
      </c>
      <c r="D107" s="293" t="s">
        <v>1028</v>
      </c>
      <c r="E107" s="257" t="s">
        <v>13672</v>
      </c>
      <c r="F107" s="345" t="s">
        <v>15485</v>
      </c>
      <c r="G107" s="293" t="s">
        <v>375</v>
      </c>
      <c r="H107" s="293" t="s">
        <v>14883</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5" t="s">
        <v>14675</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5"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14677</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5" t="s">
        <v>14678</v>
      </c>
      <c r="G111" s="293" t="s">
        <v>14819</v>
      </c>
      <c r="H111" s="293" t="s">
        <v>14885</v>
      </c>
      <c r="I111" s="293" t="s">
        <v>14939</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5" t="s">
        <v>14679</v>
      </c>
      <c r="G112" s="293" t="s">
        <v>13586</v>
      </c>
      <c r="H112" s="293" t="s">
        <v>13587</v>
      </c>
      <c r="I112" s="293" t="s">
        <v>14940</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5" t="s">
        <v>14680</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14525</v>
      </c>
      <c r="F114" s="345" t="s">
        <v>15486</v>
      </c>
      <c r="G114" s="293" t="s">
        <v>14820</v>
      </c>
      <c r="H114" s="293" t="s">
        <v>14886</v>
      </c>
      <c r="I114" s="293" t="s">
        <v>14941</v>
      </c>
      <c r="J114" s="293" t="s">
        <v>1370</v>
      </c>
      <c r="K114" s="287" t="s">
        <v>15001</v>
      </c>
      <c r="L114" s="300" t="s">
        <v>15062</v>
      </c>
      <c r="M114" s="293" t="s">
        <v>15138</v>
      </c>
    </row>
    <row r="115" spans="1:13" ht="220.8">
      <c r="A115" s="293" t="str">
        <f t="shared" si="9"/>
        <v>DefinitionsC15</v>
      </c>
      <c r="B115" s="293" t="s">
        <v>971</v>
      </c>
      <c r="C115" s="293" t="s">
        <v>1005</v>
      </c>
      <c r="D115" s="293" t="s">
        <v>1036</v>
      </c>
      <c r="E115" s="328" t="s">
        <v>13678</v>
      </c>
      <c r="F115" s="345" t="s">
        <v>14681</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5" t="s">
        <v>14682</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14526</v>
      </c>
      <c r="F117" s="345" t="s">
        <v>14683</v>
      </c>
      <c r="G117" s="293" t="s">
        <v>14821</v>
      </c>
      <c r="H117" s="293" t="s">
        <v>14887</v>
      </c>
      <c r="I117" s="293" t="s">
        <v>14942</v>
      </c>
      <c r="J117" s="293" t="s">
        <v>1372</v>
      </c>
      <c r="K117" s="287" t="s">
        <v>15002</v>
      </c>
      <c r="L117" s="300" t="s">
        <v>15063</v>
      </c>
      <c r="M117" s="293" t="s">
        <v>15139</v>
      </c>
    </row>
    <row r="118" spans="1:13" ht="207">
      <c r="A118" s="293" t="str">
        <f t="shared" si="9"/>
        <v>DefinitionsC18</v>
      </c>
      <c r="B118" s="293" t="s">
        <v>971</v>
      </c>
      <c r="C118" s="293" t="s">
        <v>1008</v>
      </c>
      <c r="D118" s="293" t="s">
        <v>582</v>
      </c>
      <c r="E118" s="328" t="s">
        <v>14527</v>
      </c>
      <c r="F118" s="345" t="s">
        <v>14684</v>
      </c>
      <c r="G118" s="293" t="s">
        <v>14822</v>
      </c>
      <c r="H118" s="173" t="s">
        <v>14888</v>
      </c>
      <c r="I118" s="293" t="s">
        <v>14943</v>
      </c>
      <c r="J118" s="293" t="s">
        <v>1373</v>
      </c>
      <c r="K118" s="287" t="s">
        <v>15003</v>
      </c>
      <c r="L118" s="300" t="s">
        <v>15064</v>
      </c>
      <c r="M118" s="293" t="s">
        <v>15140</v>
      </c>
    </row>
    <row r="119" spans="1:13" ht="27.6">
      <c r="A119" s="293" t="str">
        <f t="shared" si="9"/>
        <v>DefinitionsC19</v>
      </c>
      <c r="B119" s="293" t="s">
        <v>971</v>
      </c>
      <c r="C119" s="293" t="s">
        <v>1009</v>
      </c>
      <c r="D119" s="293" t="s">
        <v>584</v>
      </c>
      <c r="E119" s="257" t="s">
        <v>889</v>
      </c>
      <c r="F119" s="338" t="s">
        <v>14685</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8" t="s">
        <v>14686</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8" t="s">
        <v>14687</v>
      </c>
      <c r="G121" s="293" t="s">
        <v>14823</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8" t="s">
        <v>14688</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5" t="s">
        <v>14689</v>
      </c>
      <c r="G123" s="293" t="s">
        <v>14824</v>
      </c>
      <c r="H123" s="293" t="s">
        <v>13781</v>
      </c>
      <c r="I123" s="293" t="s">
        <v>13828</v>
      </c>
      <c r="J123" s="293" t="s">
        <v>13816</v>
      </c>
      <c r="K123" s="287" t="s">
        <v>13629</v>
      </c>
      <c r="L123" s="300" t="s">
        <v>15065</v>
      </c>
      <c r="M123" s="293" t="s">
        <v>13775</v>
      </c>
    </row>
    <row r="124" spans="1:13" ht="262.2">
      <c r="A124" s="293" t="str">
        <f t="shared" si="9"/>
        <v>DefinitionsC24</v>
      </c>
      <c r="B124" s="293" t="s">
        <v>971</v>
      </c>
      <c r="C124" s="293" t="s">
        <v>585</v>
      </c>
      <c r="D124" s="293" t="s">
        <v>15441</v>
      </c>
      <c r="E124" s="328" t="s">
        <v>13683</v>
      </c>
      <c r="F124" s="345" t="s">
        <v>15464</v>
      </c>
      <c r="G124" s="293" t="s">
        <v>14825</v>
      </c>
      <c r="H124" s="293" t="s">
        <v>15465</v>
      </c>
      <c r="I124" s="293" t="s">
        <v>13829</v>
      </c>
      <c r="J124" s="293" t="s">
        <v>15466</v>
      </c>
      <c r="K124" s="287" t="s">
        <v>15467</v>
      </c>
      <c r="L124" s="300" t="s">
        <v>15468</v>
      </c>
      <c r="M124" s="293" t="s">
        <v>15469</v>
      </c>
    </row>
    <row r="125" spans="1:13" ht="234.6">
      <c r="A125" s="293" t="str">
        <f t="shared" si="9"/>
        <v>DefinitionsC25</v>
      </c>
      <c r="B125" s="293" t="s">
        <v>971</v>
      </c>
      <c r="C125" s="293" t="s">
        <v>586</v>
      </c>
      <c r="D125" s="293" t="s">
        <v>13500</v>
      </c>
      <c r="E125" s="328" t="s">
        <v>14528</v>
      </c>
      <c r="F125" s="345" t="s">
        <v>14690</v>
      </c>
      <c r="G125" s="293" t="s">
        <v>14826</v>
      </c>
      <c r="H125" s="293" t="s">
        <v>14889</v>
      </c>
      <c r="I125" s="293" t="s">
        <v>14944</v>
      </c>
      <c r="J125" s="293" t="s">
        <v>13817</v>
      </c>
      <c r="K125" s="287" t="s">
        <v>15004</v>
      </c>
      <c r="L125" s="300" t="s">
        <v>15066</v>
      </c>
      <c r="M125" s="293" t="s">
        <v>15141</v>
      </c>
    </row>
    <row r="126" spans="1:13" ht="27.6">
      <c r="A126" s="293" t="str">
        <f t="shared" si="9"/>
        <v>DefinitionsC26</v>
      </c>
      <c r="B126" s="293" t="s">
        <v>971</v>
      </c>
      <c r="C126" s="293" t="s">
        <v>589</v>
      </c>
      <c r="D126" s="293" t="s">
        <v>593</v>
      </c>
      <c r="E126" s="257" t="s">
        <v>13684</v>
      </c>
      <c r="F126" s="345" t="s">
        <v>14691</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5" t="s">
        <v>14692</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5" t="s">
        <v>14693</v>
      </c>
      <c r="G128" s="293" t="s">
        <v>14827</v>
      </c>
      <c r="H128" s="293" t="s">
        <v>13782</v>
      </c>
      <c r="I128" s="293" t="s">
        <v>15442</v>
      </c>
      <c r="J128" s="293" t="s">
        <v>13818</v>
      </c>
      <c r="K128" s="287" t="s">
        <v>13630</v>
      </c>
      <c r="L128" s="300" t="s">
        <v>13793</v>
      </c>
      <c r="M128" s="293" t="s">
        <v>13776</v>
      </c>
    </row>
    <row r="129" spans="1:13" ht="193.2">
      <c r="A129" s="293" t="str">
        <f t="shared" si="9"/>
        <v>DefinitionsC29</v>
      </c>
      <c r="B129" s="293" t="s">
        <v>971</v>
      </c>
      <c r="C129" s="293" t="s">
        <v>598</v>
      </c>
      <c r="D129" s="293" t="s">
        <v>13507</v>
      </c>
      <c r="E129" s="328" t="s">
        <v>13687</v>
      </c>
      <c r="F129" s="345" t="s">
        <v>14694</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14529</v>
      </c>
      <c r="F130" s="345" t="s">
        <v>14695</v>
      </c>
      <c r="G130" s="293" t="s">
        <v>14828</v>
      </c>
      <c r="H130" s="173" t="s">
        <v>13605</v>
      </c>
      <c r="I130" s="293" t="s">
        <v>14945</v>
      </c>
      <c r="J130" s="293" t="s">
        <v>13820</v>
      </c>
      <c r="K130" s="287" t="s">
        <v>13606</v>
      </c>
      <c r="L130" s="300" t="s">
        <v>13607</v>
      </c>
      <c r="M130" s="293" t="s">
        <v>13598</v>
      </c>
    </row>
    <row r="131" spans="1:13" ht="179.4">
      <c r="A131" s="293" t="str">
        <f t="shared" si="9"/>
        <v>DefinitionsC31</v>
      </c>
      <c r="B131" s="293" t="s">
        <v>971</v>
      </c>
      <c r="C131" s="293" t="s">
        <v>14388</v>
      </c>
      <c r="D131" s="293" t="s">
        <v>13509</v>
      </c>
      <c r="E131" s="328" t="s">
        <v>13688</v>
      </c>
      <c r="F131" s="345"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15142</v>
      </c>
    </row>
    <row r="134" spans="1:13" ht="27.6">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15144</v>
      </c>
    </row>
    <row r="136" spans="1:13" ht="41.4">
      <c r="A136" s="293" t="str">
        <f t="shared" si="9"/>
        <v>DeclarationB4</v>
      </c>
      <c r="B136" s="293" t="s">
        <v>1014</v>
      </c>
      <c r="C136" s="293" t="s">
        <v>973</v>
      </c>
      <c r="D136" s="293" t="s">
        <v>863</v>
      </c>
      <c r="E136" s="328" t="s">
        <v>13691</v>
      </c>
      <c r="F136" s="345" t="s">
        <v>14697</v>
      </c>
      <c r="G136" s="293" t="s">
        <v>893</v>
      </c>
      <c r="H136" s="293" t="s">
        <v>377</v>
      </c>
      <c r="I136" s="293" t="s">
        <v>219</v>
      </c>
      <c r="J136" s="293" t="s">
        <v>1375</v>
      </c>
      <c r="K136" s="287" t="s">
        <v>334</v>
      </c>
      <c r="L136" s="300" t="s">
        <v>454</v>
      </c>
      <c r="M136" s="293" t="s">
        <v>15145</v>
      </c>
    </row>
    <row r="137" spans="1:13" ht="43.2">
      <c r="A137" s="293" t="str">
        <f t="shared" si="9"/>
        <v>DeclarationB6</v>
      </c>
      <c r="B137" s="293" t="s">
        <v>1014</v>
      </c>
      <c r="C137" s="293" t="s">
        <v>975</v>
      </c>
      <c r="D137" s="293" t="s">
        <v>12719</v>
      </c>
      <c r="E137" s="293" t="s">
        <v>14530</v>
      </c>
      <c r="F137" s="340" t="s">
        <v>14698</v>
      </c>
      <c r="G137" s="302" t="s">
        <v>14830</v>
      </c>
      <c r="H137" s="290" t="s">
        <v>14890</v>
      </c>
      <c r="I137" s="302" t="s">
        <v>14946</v>
      </c>
      <c r="J137" s="302" t="s">
        <v>15292</v>
      </c>
      <c r="K137" s="303" t="s">
        <v>15005</v>
      </c>
      <c r="L137" s="304" t="s">
        <v>13794</v>
      </c>
      <c r="M137" s="302" t="s">
        <v>15146</v>
      </c>
    </row>
    <row r="138" spans="1:13" ht="55.2">
      <c r="A138" s="293" t="str">
        <f t="shared" ref="A138:A168" si="10">B138&amp;C138</f>
        <v>DeclarationB7</v>
      </c>
      <c r="B138" s="293" t="s">
        <v>1014</v>
      </c>
      <c r="C138" s="293" t="s">
        <v>976</v>
      </c>
      <c r="D138" s="293" t="s">
        <v>1059</v>
      </c>
      <c r="E138" s="328" t="s">
        <v>940</v>
      </c>
      <c r="F138" s="345"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5"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5" t="s">
        <v>14701</v>
      </c>
      <c r="G140" s="293" t="s">
        <v>554</v>
      </c>
      <c r="H140" s="293" t="s">
        <v>896</v>
      </c>
      <c r="I140" s="293" t="s">
        <v>222</v>
      </c>
      <c r="J140" s="293" t="s">
        <v>2280</v>
      </c>
      <c r="K140" s="287" t="s">
        <v>337</v>
      </c>
      <c r="L140" s="300" t="s">
        <v>457</v>
      </c>
      <c r="M140" s="293" t="s">
        <v>15149</v>
      </c>
    </row>
    <row r="141" spans="1:13">
      <c r="A141" s="293" t="str">
        <f t="shared" si="10"/>
        <v>DeclarationB10</v>
      </c>
      <c r="B141" s="293" t="s">
        <v>1014</v>
      </c>
      <c r="C141" s="293" t="s">
        <v>518</v>
      </c>
      <c r="D141" s="293" t="s">
        <v>515</v>
      </c>
      <c r="E141" s="257" t="s">
        <v>418</v>
      </c>
      <c r="F141" s="345" t="s">
        <v>14702</v>
      </c>
      <c r="G141" s="293" t="s">
        <v>555</v>
      </c>
      <c r="H141" s="293" t="s">
        <v>519</v>
      </c>
      <c r="I141" s="293" t="s">
        <v>223</v>
      </c>
      <c r="J141" s="293" t="s">
        <v>2281</v>
      </c>
      <c r="K141" s="287" t="s">
        <v>338</v>
      </c>
      <c r="L141" s="300" t="s">
        <v>522</v>
      </c>
      <c r="M141" s="293" t="s">
        <v>15150</v>
      </c>
    </row>
    <row r="142" spans="1:13">
      <c r="A142" s="293" t="str">
        <f t="shared" si="10"/>
        <v>DeclarationB10A</v>
      </c>
      <c r="B142" s="293" t="s">
        <v>1014</v>
      </c>
      <c r="C142" s="293" t="s">
        <v>1460</v>
      </c>
      <c r="D142" s="293" t="s">
        <v>515</v>
      </c>
      <c r="E142" s="257" t="s">
        <v>418</v>
      </c>
      <c r="F142" s="345" t="s">
        <v>14702</v>
      </c>
      <c r="G142" s="293" t="s">
        <v>555</v>
      </c>
      <c r="H142" s="293" t="s">
        <v>519</v>
      </c>
      <c r="I142" s="293" t="s">
        <v>223</v>
      </c>
      <c r="J142" s="293" t="s">
        <v>2281</v>
      </c>
      <c r="K142" s="287" t="s">
        <v>338</v>
      </c>
      <c r="L142" s="300" t="s">
        <v>522</v>
      </c>
      <c r="M142" s="293" t="s">
        <v>15150</v>
      </c>
    </row>
    <row r="143" spans="1:13">
      <c r="A143" s="293" t="str">
        <f t="shared" si="10"/>
        <v>DeclarationB10C</v>
      </c>
      <c r="B143" s="293" t="s">
        <v>1014</v>
      </c>
      <c r="C143" s="293" t="s">
        <v>1461</v>
      </c>
      <c r="D143" s="293" t="s">
        <v>516</v>
      </c>
      <c r="E143" s="257" t="s">
        <v>13694</v>
      </c>
      <c r="F143" s="345" t="s">
        <v>14703</v>
      </c>
      <c r="G143" s="293" t="s">
        <v>556</v>
      </c>
      <c r="H143" s="293" t="s">
        <v>520</v>
      </c>
      <c r="I143" s="293" t="s">
        <v>224</v>
      </c>
      <c r="J143" s="293" t="s">
        <v>2282</v>
      </c>
      <c r="K143" s="287" t="s">
        <v>339</v>
      </c>
      <c r="L143" s="300" t="s">
        <v>523</v>
      </c>
      <c r="M143" s="293" t="s">
        <v>15151</v>
      </c>
    </row>
    <row r="144" spans="1:13" ht="27.6">
      <c r="A144" s="293" t="str">
        <f t="shared" si="10"/>
        <v>DeclarationB10B</v>
      </c>
      <c r="B144" s="293" t="s">
        <v>1014</v>
      </c>
      <c r="C144" s="293" t="s">
        <v>1462</v>
      </c>
      <c r="D144" s="293" t="s">
        <v>517</v>
      </c>
      <c r="E144" s="328" t="s">
        <v>13695</v>
      </c>
      <c r="F144" s="345" t="s">
        <v>14704</v>
      </c>
      <c r="G144" s="293" t="s">
        <v>557</v>
      </c>
      <c r="H144" s="293" t="s">
        <v>379</v>
      </c>
      <c r="I144" s="293" t="s">
        <v>225</v>
      </c>
      <c r="J144" s="293" t="s">
        <v>521</v>
      </c>
      <c r="K144" s="287" t="s">
        <v>340</v>
      </c>
      <c r="L144" s="300" t="s">
        <v>524</v>
      </c>
      <c r="M144" s="293" t="s">
        <v>15152</v>
      </c>
    </row>
    <row r="145" spans="1:13" ht="27.6">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15153</v>
      </c>
    </row>
    <row r="146" spans="1:13" ht="27.6">
      <c r="A146" s="293" t="str">
        <f t="shared" si="10"/>
        <v>DeclarationB12</v>
      </c>
      <c r="B146" s="293" t="s">
        <v>1014</v>
      </c>
      <c r="C146" s="293" t="s">
        <v>981</v>
      </c>
      <c r="D146" s="293" t="s">
        <v>472</v>
      </c>
      <c r="E146" s="328" t="s">
        <v>13697</v>
      </c>
      <c r="F146" s="345" t="s">
        <v>14705</v>
      </c>
      <c r="G146" s="293" t="s">
        <v>1104</v>
      </c>
      <c r="H146" s="293" t="s">
        <v>380</v>
      </c>
      <c r="I146" s="293" t="s">
        <v>226</v>
      </c>
      <c r="J146" s="293" t="s">
        <v>2283</v>
      </c>
      <c r="K146" s="287" t="s">
        <v>341</v>
      </c>
      <c r="L146" s="300" t="s">
        <v>13795</v>
      </c>
      <c r="M146" s="293" t="s">
        <v>15154</v>
      </c>
    </row>
    <row r="147" spans="1:13" ht="27.6">
      <c r="A147" s="293" t="str">
        <f t="shared" si="10"/>
        <v>DeclarationB13</v>
      </c>
      <c r="B147" s="293" t="s">
        <v>1014</v>
      </c>
      <c r="C147" s="293" t="s">
        <v>982</v>
      </c>
      <c r="D147" s="293" t="s">
        <v>473</v>
      </c>
      <c r="E147" s="328" t="s">
        <v>13698</v>
      </c>
      <c r="F147" s="345" t="s">
        <v>14706</v>
      </c>
      <c r="G147" s="293" t="s">
        <v>558</v>
      </c>
      <c r="H147" s="293" t="s">
        <v>381</v>
      </c>
      <c r="I147" s="293" t="s">
        <v>227</v>
      </c>
      <c r="J147" s="293" t="s">
        <v>2284</v>
      </c>
      <c r="K147" s="287" t="s">
        <v>13832</v>
      </c>
      <c r="L147" s="300" t="s">
        <v>13796</v>
      </c>
      <c r="M147" s="293" t="s">
        <v>15155</v>
      </c>
    </row>
    <row r="148" spans="1:13">
      <c r="A148" s="293" t="str">
        <f t="shared" si="10"/>
        <v>DeclarationB14</v>
      </c>
      <c r="B148" s="293" t="s">
        <v>1014</v>
      </c>
      <c r="C148" s="293" t="s">
        <v>983</v>
      </c>
      <c r="D148" s="293" t="s">
        <v>857</v>
      </c>
      <c r="E148" s="257" t="s">
        <v>13699</v>
      </c>
      <c r="F148" s="345" t="s">
        <v>14707</v>
      </c>
      <c r="G148" s="293" t="s">
        <v>1105</v>
      </c>
      <c r="H148" s="293" t="s">
        <v>897</v>
      </c>
      <c r="I148" s="293" t="s">
        <v>228</v>
      </c>
      <c r="J148" s="293" t="s">
        <v>897</v>
      </c>
      <c r="K148" s="287" t="s">
        <v>342</v>
      </c>
      <c r="L148" s="300" t="s">
        <v>458</v>
      </c>
      <c r="M148" s="293" t="s">
        <v>15156</v>
      </c>
    </row>
    <row r="149" spans="1:13">
      <c r="A149" s="293" t="str">
        <f t="shared" si="10"/>
        <v>DeclarationB15</v>
      </c>
      <c r="B149" s="293" t="s">
        <v>1014</v>
      </c>
      <c r="C149" s="293" t="s">
        <v>984</v>
      </c>
      <c r="D149" s="293" t="s">
        <v>474</v>
      </c>
      <c r="E149" s="257" t="s">
        <v>13700</v>
      </c>
      <c r="F149" s="345" t="s">
        <v>14708</v>
      </c>
      <c r="G149" s="293" t="s">
        <v>898</v>
      </c>
      <c r="H149" s="293" t="s">
        <v>382</v>
      </c>
      <c r="I149" s="293" t="s">
        <v>229</v>
      </c>
      <c r="J149" s="293" t="s">
        <v>2285</v>
      </c>
      <c r="K149" s="287" t="s">
        <v>13833</v>
      </c>
      <c r="L149" s="300" t="s">
        <v>175</v>
      </c>
      <c r="M149" s="293" t="s">
        <v>15157</v>
      </c>
    </row>
    <row r="150" spans="1:13">
      <c r="A150" s="293" t="str">
        <f t="shared" si="10"/>
        <v>DeclarationB16</v>
      </c>
      <c r="B150" s="293" t="s">
        <v>1014</v>
      </c>
      <c r="C150" s="293" t="s">
        <v>985</v>
      </c>
      <c r="D150" s="293" t="s">
        <v>475</v>
      </c>
      <c r="E150" s="257" t="s">
        <v>13701</v>
      </c>
      <c r="F150" s="345" t="s">
        <v>14709</v>
      </c>
      <c r="G150" s="293" t="s">
        <v>1106</v>
      </c>
      <c r="H150" s="293" t="s">
        <v>383</v>
      </c>
      <c r="I150" s="293" t="s">
        <v>230</v>
      </c>
      <c r="J150" s="293" t="s">
        <v>2286</v>
      </c>
      <c r="K150" s="287" t="s">
        <v>13834</v>
      </c>
      <c r="L150" s="300" t="s">
        <v>176</v>
      </c>
      <c r="M150" s="293" t="s">
        <v>15158</v>
      </c>
    </row>
    <row r="151" spans="1:13">
      <c r="A151" s="293" t="str">
        <f t="shared" si="10"/>
        <v>DeclarationB17</v>
      </c>
      <c r="B151" s="293" t="s">
        <v>1014</v>
      </c>
      <c r="C151" s="293" t="s">
        <v>986</v>
      </c>
      <c r="D151" s="293" t="s">
        <v>476</v>
      </c>
      <c r="E151" s="257" t="s">
        <v>13702</v>
      </c>
      <c r="F151" s="345" t="s">
        <v>14710</v>
      </c>
      <c r="G151" s="293" t="s">
        <v>559</v>
      </c>
      <c r="H151" s="293" t="s">
        <v>384</v>
      </c>
      <c r="I151" s="293" t="s">
        <v>231</v>
      </c>
      <c r="J151" s="293" t="s">
        <v>2287</v>
      </c>
      <c r="K151" s="287" t="s">
        <v>13835</v>
      </c>
      <c r="L151" s="300" t="s">
        <v>177</v>
      </c>
      <c r="M151" s="293" t="s">
        <v>15159</v>
      </c>
    </row>
    <row r="152" spans="1:13">
      <c r="A152" s="293" t="str">
        <f t="shared" si="10"/>
        <v>DeclarationB18</v>
      </c>
      <c r="B152" s="293" t="s">
        <v>1014</v>
      </c>
      <c r="C152" s="293" t="s">
        <v>987</v>
      </c>
      <c r="D152" s="293" t="s">
        <v>507</v>
      </c>
      <c r="E152" s="257" t="s">
        <v>13703</v>
      </c>
      <c r="F152" s="345" t="s">
        <v>14711</v>
      </c>
      <c r="G152" s="293" t="s">
        <v>560</v>
      </c>
      <c r="H152" s="293" t="s">
        <v>133</v>
      </c>
      <c r="I152" s="293" t="s">
        <v>232</v>
      </c>
      <c r="J152" s="293" t="s">
        <v>1397</v>
      </c>
      <c r="K152" s="287" t="s">
        <v>13836</v>
      </c>
      <c r="L152" s="300" t="s">
        <v>178</v>
      </c>
      <c r="M152" s="293" t="s">
        <v>15160</v>
      </c>
    </row>
    <row r="153" spans="1:13">
      <c r="A153" s="293" t="str">
        <f t="shared" si="10"/>
        <v>DeclarationB19</v>
      </c>
      <c r="B153" s="293" t="s">
        <v>1014</v>
      </c>
      <c r="C153" s="293" t="s">
        <v>988</v>
      </c>
      <c r="D153" s="293" t="s">
        <v>508</v>
      </c>
      <c r="E153" s="257" t="s">
        <v>13704</v>
      </c>
      <c r="F153" s="345" t="s">
        <v>14712</v>
      </c>
      <c r="G153" s="293" t="s">
        <v>561</v>
      </c>
      <c r="H153" s="293" t="s">
        <v>644</v>
      </c>
      <c r="I153" s="293" t="s">
        <v>13830</v>
      </c>
      <c r="J153" s="293" t="s">
        <v>2288</v>
      </c>
      <c r="K153" s="287" t="s">
        <v>13831</v>
      </c>
      <c r="L153" s="300" t="s">
        <v>179</v>
      </c>
      <c r="M153" s="293" t="s">
        <v>15161</v>
      </c>
    </row>
    <row r="154" spans="1:13">
      <c r="A154" s="293" t="str">
        <f t="shared" si="10"/>
        <v>DeclarationB20</v>
      </c>
      <c r="B154" s="293" t="s">
        <v>1014</v>
      </c>
      <c r="C154" s="293" t="s">
        <v>989</v>
      </c>
      <c r="D154" s="293" t="s">
        <v>509</v>
      </c>
      <c r="E154" s="257" t="s">
        <v>13705</v>
      </c>
      <c r="F154" s="345" t="s">
        <v>14713</v>
      </c>
      <c r="G154" s="293" t="s">
        <v>562</v>
      </c>
      <c r="H154" s="293" t="s">
        <v>385</v>
      </c>
      <c r="I154" s="293" t="s">
        <v>233</v>
      </c>
      <c r="J154" s="293" t="s">
        <v>2289</v>
      </c>
      <c r="K154" s="287" t="s">
        <v>13837</v>
      </c>
      <c r="L154" s="300" t="s">
        <v>180</v>
      </c>
      <c r="M154" s="293" t="s">
        <v>15162</v>
      </c>
    </row>
    <row r="155" spans="1:13">
      <c r="A155" s="293" t="str">
        <f t="shared" si="10"/>
        <v>DeclarationB21</v>
      </c>
      <c r="B155" s="293" t="s">
        <v>1014</v>
      </c>
      <c r="C155" s="293" t="s">
        <v>990</v>
      </c>
      <c r="D155" s="293" t="s">
        <v>14260</v>
      </c>
      <c r="E155" s="257" t="s">
        <v>14261</v>
      </c>
      <c r="F155" s="334" t="s">
        <v>14262</v>
      </c>
      <c r="G155" s="293" t="s">
        <v>14263</v>
      </c>
      <c r="H155" s="293" t="s">
        <v>386</v>
      </c>
      <c r="I155" s="293" t="s">
        <v>14264</v>
      </c>
      <c r="J155" s="293" t="s">
        <v>14265</v>
      </c>
      <c r="K155" s="287" t="s">
        <v>14266</v>
      </c>
      <c r="L155" s="300" t="s">
        <v>14267</v>
      </c>
      <c r="M155" s="293" t="s">
        <v>14268</v>
      </c>
    </row>
    <row r="156" spans="1:13">
      <c r="A156" s="293" t="str">
        <f t="shared" si="10"/>
        <v>DeclarationB22</v>
      </c>
      <c r="B156" s="293" t="s">
        <v>1014</v>
      </c>
      <c r="C156" s="293" t="s">
        <v>991</v>
      </c>
      <c r="D156" s="293" t="s">
        <v>477</v>
      </c>
      <c r="E156" s="288" t="s">
        <v>13706</v>
      </c>
      <c r="F156" s="345" t="s">
        <v>14714</v>
      </c>
      <c r="G156" s="293" t="s">
        <v>563</v>
      </c>
      <c r="H156" s="293" t="s">
        <v>387</v>
      </c>
      <c r="I156" s="293" t="s">
        <v>234</v>
      </c>
      <c r="J156" s="293" t="s">
        <v>1398</v>
      </c>
      <c r="K156" s="287" t="s">
        <v>13838</v>
      </c>
      <c r="L156" s="300" t="s">
        <v>181</v>
      </c>
      <c r="M156" s="293" t="s">
        <v>15163</v>
      </c>
    </row>
    <row r="157" spans="1:13" ht="27.6">
      <c r="A157" s="293" t="str">
        <f t="shared" si="10"/>
        <v>DeclarationB24</v>
      </c>
      <c r="B157" s="293" t="s">
        <v>1014</v>
      </c>
      <c r="C157" s="293" t="s">
        <v>1019</v>
      </c>
      <c r="D157" s="293" t="s">
        <v>14400</v>
      </c>
      <c r="E157" s="257" t="s">
        <v>14401</v>
      </c>
      <c r="F157" s="345" t="s">
        <v>14715</v>
      </c>
      <c r="G157" s="293" t="s">
        <v>14402</v>
      </c>
      <c r="H157" s="293" t="s">
        <v>14403</v>
      </c>
      <c r="I157" s="293" t="s">
        <v>14404</v>
      </c>
      <c r="J157" s="293" t="s">
        <v>14405</v>
      </c>
      <c r="K157" s="287" t="s">
        <v>14406</v>
      </c>
      <c r="L157" s="300" t="s">
        <v>14407</v>
      </c>
      <c r="M157" s="293" t="s">
        <v>14408</v>
      </c>
    </row>
    <row r="158" spans="1:13" ht="28.8">
      <c r="A158" s="293" t="str">
        <f t="shared" si="10"/>
        <v>DeclarationB25</v>
      </c>
      <c r="B158" s="293" t="s">
        <v>1014</v>
      </c>
      <c r="C158" s="293" t="s">
        <v>486</v>
      </c>
      <c r="D158" s="295" t="s">
        <v>12744</v>
      </c>
      <c r="E158" s="258" t="s">
        <v>13707</v>
      </c>
      <c r="F158" s="340" t="s">
        <v>14716</v>
      </c>
      <c r="G158" s="302" t="s">
        <v>14831</v>
      </c>
      <c r="H158" s="302" t="s">
        <v>14891</v>
      </c>
      <c r="I158" s="302" t="s">
        <v>14947</v>
      </c>
      <c r="J158" s="302" t="s">
        <v>15293</v>
      </c>
      <c r="K158" s="303" t="s">
        <v>15006</v>
      </c>
      <c r="L158" s="304" t="s">
        <v>13797</v>
      </c>
      <c r="M158" s="302" t="s">
        <v>15164</v>
      </c>
    </row>
    <row r="159" spans="1:13" ht="14.4">
      <c r="A159" s="293" t="str">
        <f t="shared" si="10"/>
        <v>DeclarationB31</v>
      </c>
      <c r="B159" s="293" t="s">
        <v>1014</v>
      </c>
      <c r="C159" s="293" t="s">
        <v>487</v>
      </c>
      <c r="D159" s="295" t="s">
        <v>12774</v>
      </c>
      <c r="E159" s="258" t="s">
        <v>12775</v>
      </c>
      <c r="F159" s="340" t="s">
        <v>14717</v>
      </c>
      <c r="G159" s="290" t="s">
        <v>12776</v>
      </c>
      <c r="H159" s="302" t="s">
        <v>14892</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6" t="s">
        <v>14718</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14281</v>
      </c>
      <c r="E161" s="295" t="s">
        <v>14531</v>
      </c>
      <c r="F161" s="346" t="s">
        <v>15487</v>
      </c>
      <c r="G161" s="295" t="s">
        <v>14832</v>
      </c>
      <c r="H161" s="295" t="s">
        <v>14893</v>
      </c>
      <c r="I161" s="295" t="s">
        <v>14948</v>
      </c>
      <c r="J161" s="295" t="s">
        <v>15326</v>
      </c>
      <c r="K161" s="295" t="s">
        <v>15007</v>
      </c>
      <c r="L161" s="295" t="s">
        <v>15067</v>
      </c>
      <c r="M161" s="295" t="s">
        <v>15165</v>
      </c>
    </row>
    <row r="162" spans="1:13" ht="37.799999999999997">
      <c r="A162" s="293" t="str">
        <f t="shared" si="10"/>
        <v>DeclarationB49</v>
      </c>
      <c r="B162" s="293" t="s">
        <v>1014</v>
      </c>
      <c r="C162" s="293" t="s">
        <v>490</v>
      </c>
      <c r="D162" s="295" t="s">
        <v>14272</v>
      </c>
      <c r="E162" s="288" t="s">
        <v>14273</v>
      </c>
      <c r="F162" s="346" t="s">
        <v>14719</v>
      </c>
      <c r="G162" s="295" t="s">
        <v>14274</v>
      </c>
      <c r="H162" s="295" t="s">
        <v>14275</v>
      </c>
      <c r="I162" s="295" t="s">
        <v>14276</v>
      </c>
      <c r="J162" s="295" t="s">
        <v>14277</v>
      </c>
      <c r="K162" s="289" t="s">
        <v>14278</v>
      </c>
      <c r="L162" s="301" t="s">
        <v>14279</v>
      </c>
      <c r="M162" s="295" t="s">
        <v>14280</v>
      </c>
    </row>
    <row r="163" spans="1:13" ht="28.8">
      <c r="A163" s="293" t="str">
        <f t="shared" si="10"/>
        <v>DeclarationB55</v>
      </c>
      <c r="B163" s="293" t="s">
        <v>1014</v>
      </c>
      <c r="C163" s="293" t="s">
        <v>491</v>
      </c>
      <c r="D163" s="295" t="s">
        <v>14282</v>
      </c>
      <c r="E163" s="329" t="s">
        <v>14532</v>
      </c>
      <c r="F163" s="343" t="s">
        <v>14283</v>
      </c>
      <c r="G163" s="290" t="s">
        <v>14284</v>
      </c>
      <c r="H163" s="290" t="s">
        <v>14285</v>
      </c>
      <c r="I163" s="290" t="s">
        <v>14286</v>
      </c>
      <c r="J163" s="290" t="s">
        <v>14287</v>
      </c>
      <c r="K163" s="303" t="s">
        <v>14288</v>
      </c>
      <c r="L163" s="304" t="s">
        <v>14289</v>
      </c>
      <c r="M163" s="290" t="s">
        <v>14290</v>
      </c>
    </row>
    <row r="164" spans="1:13" ht="28.8">
      <c r="A164" s="293" t="str">
        <f t="shared" si="10"/>
        <v>DeclarationB61</v>
      </c>
      <c r="B164" s="293" t="s">
        <v>1014</v>
      </c>
      <c r="C164" s="293" t="s">
        <v>1022</v>
      </c>
      <c r="D164" s="295" t="s">
        <v>14291</v>
      </c>
      <c r="E164" s="327" t="s">
        <v>14292</v>
      </c>
      <c r="F164" s="346" t="s">
        <v>14720</v>
      </c>
      <c r="G164" s="295" t="s">
        <v>14293</v>
      </c>
      <c r="H164" s="295" t="s">
        <v>14294</v>
      </c>
      <c r="I164" s="295" t="s">
        <v>14295</v>
      </c>
      <c r="J164" s="295" t="s">
        <v>14296</v>
      </c>
      <c r="K164" s="289" t="s">
        <v>14297</v>
      </c>
      <c r="L164" s="301" t="s">
        <v>14298</v>
      </c>
      <c r="M164" s="295" t="s">
        <v>14299</v>
      </c>
    </row>
    <row r="165" spans="1:13" ht="37.799999999999997">
      <c r="A165" s="293" t="str">
        <f t="shared" si="10"/>
        <v>DeclarationB67</v>
      </c>
      <c r="B165" s="293" t="s">
        <v>1014</v>
      </c>
      <c r="C165" s="293" t="s">
        <v>1272</v>
      </c>
      <c r="D165" s="295" t="s">
        <v>14300</v>
      </c>
      <c r="E165" s="327" t="s">
        <v>14301</v>
      </c>
      <c r="F165" s="346" t="s">
        <v>14721</v>
      </c>
      <c r="G165" s="295" t="s">
        <v>14302</v>
      </c>
      <c r="H165" s="295" t="s">
        <v>14303</v>
      </c>
      <c r="I165" s="295" t="s">
        <v>14304</v>
      </c>
      <c r="J165" s="295" t="s">
        <v>14305</v>
      </c>
      <c r="K165" s="289" t="s">
        <v>14306</v>
      </c>
      <c r="L165" s="301" t="s">
        <v>14307</v>
      </c>
      <c r="M165" s="295" t="s">
        <v>14308</v>
      </c>
    </row>
    <row r="166" spans="1:13">
      <c r="A166" s="293" t="str">
        <f t="shared" si="10"/>
        <v>DeclarationB73</v>
      </c>
      <c r="B166" s="293" t="s">
        <v>1014</v>
      </c>
      <c r="C166" s="293" t="s">
        <v>1282</v>
      </c>
      <c r="D166" s="293" t="s">
        <v>1060</v>
      </c>
      <c r="E166" s="328" t="s">
        <v>13709</v>
      </c>
      <c r="F166" s="345" t="s">
        <v>14722</v>
      </c>
      <c r="G166" s="293" t="s">
        <v>942</v>
      </c>
      <c r="H166" s="293" t="s">
        <v>1260</v>
      </c>
      <c r="I166" s="293" t="s">
        <v>235</v>
      </c>
      <c r="J166" s="293" t="s">
        <v>1268</v>
      </c>
      <c r="K166" s="287" t="s">
        <v>271</v>
      </c>
      <c r="L166" s="300" t="s">
        <v>636</v>
      </c>
      <c r="M166" s="293" t="s">
        <v>15166</v>
      </c>
    </row>
    <row r="167" spans="1:13" ht="27.6">
      <c r="A167" s="293" t="str">
        <f t="shared" si="10"/>
        <v>DeclarationB75</v>
      </c>
      <c r="B167" s="293" t="s">
        <v>1014</v>
      </c>
      <c r="C167" s="293" t="s">
        <v>1283</v>
      </c>
      <c r="D167" s="293" t="s">
        <v>15295</v>
      </c>
      <c r="E167" s="293" t="s">
        <v>14533</v>
      </c>
      <c r="F167" s="345" t="s">
        <v>14723</v>
      </c>
      <c r="G167" s="293" t="s">
        <v>14832</v>
      </c>
      <c r="H167" s="293" t="s">
        <v>14894</v>
      </c>
      <c r="I167" s="293" t="s">
        <v>14949</v>
      </c>
      <c r="J167" s="293" t="s">
        <v>15294</v>
      </c>
      <c r="K167" s="293" t="s">
        <v>15008</v>
      </c>
      <c r="L167" s="293" t="s">
        <v>15068</v>
      </c>
      <c r="M167" s="293" t="s">
        <v>15167</v>
      </c>
    </row>
    <row r="168" spans="1:13" ht="69">
      <c r="A168" s="293" t="str">
        <f t="shared" si="10"/>
        <v>DeclarationB77</v>
      </c>
      <c r="B168" s="293" t="s">
        <v>1014</v>
      </c>
      <c r="C168" s="293" t="s">
        <v>1284</v>
      </c>
      <c r="D168" s="293" t="s">
        <v>15297</v>
      </c>
      <c r="E168" s="293" t="s">
        <v>14534</v>
      </c>
      <c r="F168" s="345" t="s">
        <v>14724</v>
      </c>
      <c r="G168" s="293" t="s">
        <v>14833</v>
      </c>
      <c r="H168" s="293" t="s">
        <v>14895</v>
      </c>
      <c r="I168" s="293" t="s">
        <v>14950</v>
      </c>
      <c r="J168" s="293" t="s">
        <v>15296</v>
      </c>
      <c r="K168" s="293" t="s">
        <v>15009</v>
      </c>
      <c r="L168" s="293" t="s">
        <v>15069</v>
      </c>
      <c r="M168" s="293" t="s">
        <v>15168</v>
      </c>
    </row>
    <row r="169" spans="1:13" ht="50.4">
      <c r="A169" s="293" t="str">
        <f t="shared" ref="A169" si="11">B169&amp;C169</f>
        <v>DeclarationB79</v>
      </c>
      <c r="B169" s="293" t="s">
        <v>1014</v>
      </c>
      <c r="C169" s="293" t="s">
        <v>492</v>
      </c>
      <c r="D169" s="295" t="s">
        <v>14310</v>
      </c>
      <c r="E169" s="327" t="s">
        <v>14311</v>
      </c>
      <c r="F169" s="346" t="s">
        <v>15488</v>
      </c>
      <c r="G169" s="295" t="s">
        <v>14312</v>
      </c>
      <c r="H169" s="295" t="s">
        <v>14313</v>
      </c>
      <c r="I169" s="295" t="s">
        <v>14314</v>
      </c>
      <c r="J169" s="295" t="s">
        <v>14315</v>
      </c>
      <c r="K169" s="289" t="s">
        <v>14316</v>
      </c>
      <c r="L169" s="301" t="s">
        <v>14317</v>
      </c>
      <c r="M169" s="295" t="s">
        <v>14318</v>
      </c>
    </row>
    <row r="170" spans="1:13" ht="37.799999999999997">
      <c r="A170" s="293" t="str">
        <f t="shared" ref="A170:A205" si="12">B170&amp;C170</f>
        <v>DeclarationB81</v>
      </c>
      <c r="B170" s="293" t="s">
        <v>1014</v>
      </c>
      <c r="C170" s="293" t="s">
        <v>493</v>
      </c>
      <c r="D170" s="295" t="s">
        <v>15328</v>
      </c>
      <c r="E170" s="295" t="s">
        <v>14535</v>
      </c>
      <c r="F170" s="346" t="s">
        <v>15489</v>
      </c>
      <c r="G170" s="295" t="s">
        <v>14834</v>
      </c>
      <c r="H170" s="295" t="s">
        <v>14896</v>
      </c>
      <c r="I170" s="295" t="s">
        <v>14951</v>
      </c>
      <c r="J170" s="295" t="s">
        <v>15327</v>
      </c>
      <c r="K170" s="295" t="s">
        <v>15010</v>
      </c>
      <c r="L170" s="295" t="s">
        <v>15070</v>
      </c>
      <c r="M170" s="295" t="s">
        <v>15169</v>
      </c>
    </row>
    <row r="171" spans="1:13" ht="28.8">
      <c r="A171" s="293" t="str">
        <f t="shared" si="12"/>
        <v>DeclarationB83</v>
      </c>
      <c r="B171" s="293" t="s">
        <v>1014</v>
      </c>
      <c r="C171" s="293" t="s">
        <v>494</v>
      </c>
      <c r="D171" s="295" t="s">
        <v>14319</v>
      </c>
      <c r="E171" s="329" t="s">
        <v>14320</v>
      </c>
      <c r="F171" s="340" t="s">
        <v>14725</v>
      </c>
      <c r="G171" s="290" t="s">
        <v>14321</v>
      </c>
      <c r="H171" s="290" t="s">
        <v>14322</v>
      </c>
      <c r="I171" s="290" t="s">
        <v>14323</v>
      </c>
      <c r="J171" s="290" t="s">
        <v>14324</v>
      </c>
      <c r="K171" s="303" t="s">
        <v>14325</v>
      </c>
      <c r="L171" s="304" t="s">
        <v>14326</v>
      </c>
      <c r="M171" s="290" t="s">
        <v>14327</v>
      </c>
    </row>
    <row r="172" spans="1:13" ht="41.4">
      <c r="A172" s="293" t="str">
        <f t="shared" si="12"/>
        <v>DeclarationB85</v>
      </c>
      <c r="B172" s="293" t="s">
        <v>1014</v>
      </c>
      <c r="C172" s="293" t="s">
        <v>495</v>
      </c>
      <c r="D172" s="293" t="s">
        <v>14328</v>
      </c>
      <c r="E172" s="328" t="s">
        <v>14329</v>
      </c>
      <c r="F172" s="345" t="s">
        <v>15490</v>
      </c>
      <c r="G172" s="293" t="s">
        <v>14330</v>
      </c>
      <c r="H172" s="293" t="s">
        <v>14331</v>
      </c>
      <c r="I172" s="293" t="s">
        <v>14332</v>
      </c>
      <c r="J172" s="293" t="s">
        <v>14333</v>
      </c>
      <c r="K172" s="287" t="s">
        <v>14334</v>
      </c>
      <c r="L172" s="300" t="s">
        <v>14335</v>
      </c>
      <c r="M172" s="293" t="s">
        <v>14336</v>
      </c>
    </row>
    <row r="173" spans="1:13" ht="27.6">
      <c r="A173" s="293" t="str">
        <f t="shared" si="12"/>
        <v>DeclarationB87</v>
      </c>
      <c r="B173" s="293" t="s">
        <v>1014</v>
      </c>
      <c r="C173" s="293" t="s">
        <v>14270</v>
      </c>
      <c r="D173" s="293" t="s">
        <v>14337</v>
      </c>
      <c r="E173" s="328" t="s">
        <v>14338</v>
      </c>
      <c r="F173" s="345" t="s">
        <v>14726</v>
      </c>
      <c r="G173" s="293" t="s">
        <v>14339</v>
      </c>
      <c r="H173" s="293" t="s">
        <v>14340</v>
      </c>
      <c r="I173" s="293" t="s">
        <v>14341</v>
      </c>
      <c r="J173" s="293" t="s">
        <v>14342</v>
      </c>
      <c r="K173" s="287" t="s">
        <v>14343</v>
      </c>
      <c r="L173" s="300" t="s">
        <v>14344</v>
      </c>
      <c r="M173" s="293" t="s">
        <v>14345</v>
      </c>
    </row>
    <row r="174" spans="1:13" ht="28.8">
      <c r="A174" s="293" t="str">
        <f t="shared" si="12"/>
        <v>DeclarationB89</v>
      </c>
      <c r="B174" s="293" t="s">
        <v>1014</v>
      </c>
      <c r="C174" s="293" t="s">
        <v>14271</v>
      </c>
      <c r="D174" s="293" t="s">
        <v>14435</v>
      </c>
      <c r="E174" s="332" t="s">
        <v>15444</v>
      </c>
      <c r="F174" s="340" t="s">
        <v>15491</v>
      </c>
      <c r="G174" s="332" t="s">
        <v>15445</v>
      </c>
      <c r="H174" s="332" t="s">
        <v>15446</v>
      </c>
      <c r="I174" s="332" t="s">
        <v>15447</v>
      </c>
      <c r="J174" s="332" t="s">
        <v>15448</v>
      </c>
      <c r="K174" s="332" t="s">
        <v>15449</v>
      </c>
      <c r="L174" s="332" t="s">
        <v>15450</v>
      </c>
      <c r="M174" s="332" t="s">
        <v>15451</v>
      </c>
    </row>
    <row r="175" spans="1:13">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15170</v>
      </c>
    </row>
    <row r="176" spans="1:13">
      <c r="A176" s="293" t="str">
        <f t="shared" si="12"/>
        <v>DeclarationB74</v>
      </c>
      <c r="B176" s="293" t="s">
        <v>1014</v>
      </c>
      <c r="C176" s="293" t="s">
        <v>14269</v>
      </c>
      <c r="D176" s="293" t="s">
        <v>1061</v>
      </c>
      <c r="E176" s="257" t="s">
        <v>955</v>
      </c>
      <c r="F176" s="345" t="s">
        <v>14727</v>
      </c>
      <c r="G176" s="293" t="s">
        <v>956</v>
      </c>
      <c r="H176" s="293" t="s">
        <v>1061</v>
      </c>
      <c r="I176" s="293" t="s">
        <v>957</v>
      </c>
      <c r="J176" s="293" t="s">
        <v>958</v>
      </c>
      <c r="K176" s="287" t="s">
        <v>954</v>
      </c>
      <c r="L176" s="300" t="s">
        <v>459</v>
      </c>
      <c r="M176" s="293" t="s">
        <v>15171</v>
      </c>
    </row>
    <row r="177" spans="1:13">
      <c r="A177" s="293" t="str">
        <f t="shared" si="12"/>
        <v>DeclarationG25</v>
      </c>
      <c r="B177" s="293" t="s">
        <v>1014</v>
      </c>
      <c r="C177" s="293" t="s">
        <v>534</v>
      </c>
      <c r="D177" s="293" t="s">
        <v>858</v>
      </c>
      <c r="E177" s="257" t="s">
        <v>886</v>
      </c>
      <c r="F177" s="345" t="s">
        <v>14728</v>
      </c>
      <c r="G177" s="293" t="s">
        <v>946</v>
      </c>
      <c r="H177" s="293" t="s">
        <v>947</v>
      </c>
      <c r="I177" s="293" t="s">
        <v>948</v>
      </c>
      <c r="J177" s="293" t="s">
        <v>1050</v>
      </c>
      <c r="K177" s="287" t="s">
        <v>949</v>
      </c>
      <c r="L177" s="300" t="s">
        <v>461</v>
      </c>
      <c r="M177" s="293" t="s">
        <v>15172</v>
      </c>
    </row>
    <row r="178" spans="1:13">
      <c r="A178" s="293" t="str">
        <f t="shared" si="12"/>
        <v>DeclarationB26</v>
      </c>
      <c r="B178" s="293" t="s">
        <v>1014</v>
      </c>
      <c r="C178" s="293" t="s">
        <v>525</v>
      </c>
      <c r="D178" s="293" t="s">
        <v>1285</v>
      </c>
      <c r="E178" s="257" t="s">
        <v>13710</v>
      </c>
      <c r="F178" s="345" t="s">
        <v>14729</v>
      </c>
      <c r="G178" s="293" t="s">
        <v>1286</v>
      </c>
      <c r="H178" s="293" t="s">
        <v>1287</v>
      </c>
      <c r="I178" s="293" t="s">
        <v>236</v>
      </c>
      <c r="J178" s="293" t="s">
        <v>1288</v>
      </c>
      <c r="K178" s="287" t="s">
        <v>1289</v>
      </c>
      <c r="L178" s="300" t="s">
        <v>1289</v>
      </c>
      <c r="M178" s="293" t="s">
        <v>15173</v>
      </c>
    </row>
    <row r="179" spans="1:13">
      <c r="A179" s="293" t="str">
        <f t="shared" si="12"/>
        <v>DeclarationB27</v>
      </c>
      <c r="B179" s="293" t="s">
        <v>1014</v>
      </c>
      <c r="C179" s="293" t="s">
        <v>526</v>
      </c>
      <c r="D179" s="293" t="s">
        <v>1290</v>
      </c>
      <c r="E179" s="257" t="s">
        <v>13711</v>
      </c>
      <c r="F179" s="345" t="s">
        <v>14730</v>
      </c>
      <c r="G179" s="293" t="s">
        <v>1291</v>
      </c>
      <c r="H179" s="293" t="s">
        <v>1292</v>
      </c>
      <c r="I179" s="293" t="s">
        <v>237</v>
      </c>
      <c r="J179" s="293" t="s">
        <v>1293</v>
      </c>
      <c r="K179" s="287" t="s">
        <v>1294</v>
      </c>
      <c r="L179" s="300" t="s">
        <v>1295</v>
      </c>
      <c r="M179" s="293" t="s">
        <v>15174</v>
      </c>
    </row>
    <row r="180" spans="1:13">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15175</v>
      </c>
    </row>
    <row r="181" spans="1:13">
      <c r="A181" s="293" t="str">
        <f t="shared" si="12"/>
        <v>DeclarationB29</v>
      </c>
      <c r="B181" s="293" t="s">
        <v>1014</v>
      </c>
      <c r="C181" s="293" t="s">
        <v>528</v>
      </c>
      <c r="D181" s="293" t="s">
        <v>1301</v>
      </c>
      <c r="E181" s="288" t="s">
        <v>13712</v>
      </c>
      <c r="F181" s="345" t="s">
        <v>14731</v>
      </c>
      <c r="G181" s="293" t="s">
        <v>1302</v>
      </c>
      <c r="H181" s="293" t="s">
        <v>1303</v>
      </c>
      <c r="I181" s="293" t="s">
        <v>239</v>
      </c>
      <c r="J181" s="293" t="s">
        <v>1304</v>
      </c>
      <c r="K181" s="287" t="s">
        <v>1305</v>
      </c>
      <c r="L181" s="300" t="s">
        <v>1305</v>
      </c>
      <c r="M181" s="293" t="s">
        <v>15176</v>
      </c>
    </row>
    <row r="182" spans="1:13">
      <c r="A182" s="293" t="str">
        <f t="shared" si="12"/>
        <v>DeclarationB38</v>
      </c>
      <c r="B182" s="293" t="s">
        <v>1014</v>
      </c>
      <c r="C182" s="293" t="s">
        <v>529</v>
      </c>
      <c r="D182" s="293" t="s">
        <v>1285</v>
      </c>
      <c r="E182" s="288" t="s">
        <v>13710</v>
      </c>
      <c r="F182" s="345" t="s">
        <v>14729</v>
      </c>
      <c r="G182" s="293" t="s">
        <v>1286</v>
      </c>
      <c r="H182" s="293" t="s">
        <v>1287</v>
      </c>
      <c r="I182" s="293" t="s">
        <v>236</v>
      </c>
      <c r="J182" s="293" t="s">
        <v>1288</v>
      </c>
      <c r="K182" s="287" t="s">
        <v>1289</v>
      </c>
      <c r="L182" s="300" t="s">
        <v>1289</v>
      </c>
      <c r="M182" s="293" t="s">
        <v>15173</v>
      </c>
    </row>
    <row r="183" spans="1:13">
      <c r="A183" s="293" t="str">
        <f t="shared" si="12"/>
        <v>DeclarationB39</v>
      </c>
      <c r="B183" s="293" t="s">
        <v>1014</v>
      </c>
      <c r="C183" s="293" t="s">
        <v>530</v>
      </c>
      <c r="D183" s="293" t="s">
        <v>1290</v>
      </c>
      <c r="E183" s="288" t="s">
        <v>13711</v>
      </c>
      <c r="F183" s="345" t="s">
        <v>14730</v>
      </c>
      <c r="G183" s="293" t="s">
        <v>1291</v>
      </c>
      <c r="H183" s="293" t="s">
        <v>1292</v>
      </c>
      <c r="I183" s="293" t="s">
        <v>237</v>
      </c>
      <c r="J183" s="293" t="s">
        <v>1293</v>
      </c>
      <c r="K183" s="287" t="s">
        <v>1294</v>
      </c>
      <c r="L183" s="300" t="s">
        <v>1295</v>
      </c>
      <c r="M183" s="293" t="s">
        <v>15174</v>
      </c>
    </row>
    <row r="184" spans="1:13">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15175</v>
      </c>
    </row>
    <row r="185" spans="1:13">
      <c r="A185" s="293" t="str">
        <f t="shared" si="12"/>
        <v>DeclarationB41</v>
      </c>
      <c r="B185" s="293" t="s">
        <v>1014</v>
      </c>
      <c r="C185" s="293" t="s">
        <v>532</v>
      </c>
      <c r="D185" s="293" t="s">
        <v>1301</v>
      </c>
      <c r="E185" s="288" t="s">
        <v>13712</v>
      </c>
      <c r="F185" s="345" t="s">
        <v>14731</v>
      </c>
      <c r="G185" s="293" t="s">
        <v>1302</v>
      </c>
      <c r="H185" s="293" t="s">
        <v>1303</v>
      </c>
      <c r="I185" s="293" t="s">
        <v>239</v>
      </c>
      <c r="J185" s="293" t="s">
        <v>1304</v>
      </c>
      <c r="K185" s="287" t="s">
        <v>1305</v>
      </c>
      <c r="L185" s="300" t="s">
        <v>1305</v>
      </c>
      <c r="M185" s="293" t="s">
        <v>15176</v>
      </c>
    </row>
    <row r="186" spans="1:13">
      <c r="A186" s="293" t="str">
        <f t="shared" si="12"/>
        <v>DeclarationB44</v>
      </c>
      <c r="B186" s="293" t="s">
        <v>1014</v>
      </c>
      <c r="C186" s="293" t="s">
        <v>14414</v>
      </c>
      <c r="D186" s="293" t="s">
        <v>1285</v>
      </c>
      <c r="E186" s="288" t="s">
        <v>13710</v>
      </c>
      <c r="F186" s="345" t="s">
        <v>14729</v>
      </c>
      <c r="G186" s="293" t="s">
        <v>1286</v>
      </c>
      <c r="H186" s="293" t="s">
        <v>1287</v>
      </c>
      <c r="I186" s="293" t="s">
        <v>236</v>
      </c>
      <c r="J186" s="293" t="s">
        <v>1288</v>
      </c>
      <c r="K186" s="287" t="s">
        <v>1289</v>
      </c>
      <c r="L186" s="300" t="s">
        <v>1289</v>
      </c>
      <c r="M186" s="293" t="s">
        <v>15173</v>
      </c>
    </row>
    <row r="187" spans="1:13">
      <c r="A187" s="293" t="str">
        <f t="shared" si="12"/>
        <v>DeclarationB45</v>
      </c>
      <c r="B187" s="293" t="s">
        <v>1014</v>
      </c>
      <c r="C187" s="293" t="s">
        <v>14415</v>
      </c>
      <c r="D187" s="293" t="s">
        <v>1290</v>
      </c>
      <c r="E187" s="288" t="s">
        <v>13711</v>
      </c>
      <c r="F187" s="345" t="s">
        <v>14730</v>
      </c>
      <c r="G187" s="293" t="s">
        <v>1291</v>
      </c>
      <c r="H187" s="293" t="s">
        <v>1292</v>
      </c>
      <c r="I187" s="293" t="s">
        <v>237</v>
      </c>
      <c r="J187" s="293" t="s">
        <v>1293</v>
      </c>
      <c r="K187" s="287" t="s">
        <v>1294</v>
      </c>
      <c r="L187" s="300" t="s">
        <v>1295</v>
      </c>
      <c r="M187" s="293" t="s">
        <v>15174</v>
      </c>
    </row>
    <row r="188" spans="1:13">
      <c r="A188" s="293" t="str">
        <f t="shared" si="12"/>
        <v>DeclarationB46</v>
      </c>
      <c r="B188" s="293" t="s">
        <v>1014</v>
      </c>
      <c r="C188" s="293" t="s">
        <v>14416</v>
      </c>
      <c r="D188" s="293" t="s">
        <v>1296</v>
      </c>
      <c r="E188" s="288" t="s">
        <v>1297</v>
      </c>
      <c r="F188" s="345" t="s">
        <v>1297</v>
      </c>
      <c r="G188" s="293" t="s">
        <v>1298</v>
      </c>
      <c r="H188" s="293" t="s">
        <v>1299</v>
      </c>
      <c r="I188" s="293" t="s">
        <v>238</v>
      </c>
      <c r="J188" s="293" t="s">
        <v>1296</v>
      </c>
      <c r="K188" s="287" t="s">
        <v>1300</v>
      </c>
      <c r="L188" s="300" t="s">
        <v>1300</v>
      </c>
      <c r="M188" s="293" t="s">
        <v>15175</v>
      </c>
    </row>
    <row r="189" spans="1:13">
      <c r="A189" s="293" t="str">
        <f t="shared" si="12"/>
        <v>DeclarationB47</v>
      </c>
      <c r="B189" s="293" t="s">
        <v>1014</v>
      </c>
      <c r="C189" s="293" t="s">
        <v>14417</v>
      </c>
      <c r="D189" s="293" t="s">
        <v>1301</v>
      </c>
      <c r="E189" s="288" t="s">
        <v>13712</v>
      </c>
      <c r="F189" s="345" t="s">
        <v>14731</v>
      </c>
      <c r="G189" s="293" t="s">
        <v>1302</v>
      </c>
      <c r="H189" s="293" t="s">
        <v>1303</v>
      </c>
      <c r="I189" s="293" t="s">
        <v>239</v>
      </c>
      <c r="J189" s="293" t="s">
        <v>1304</v>
      </c>
      <c r="K189" s="287" t="s">
        <v>1305</v>
      </c>
      <c r="L189" s="300" t="s">
        <v>1305</v>
      </c>
      <c r="M189" s="293" t="s">
        <v>15176</v>
      </c>
    </row>
    <row r="190" spans="1:13">
      <c r="A190" s="293" t="str">
        <f t="shared" si="12"/>
        <v>DeclarationAth</v>
      </c>
      <c r="B190" s="293" t="s">
        <v>1014</v>
      </c>
      <c r="C190" s="293" t="s">
        <v>1306</v>
      </c>
      <c r="D190" s="293" t="s">
        <v>856</v>
      </c>
      <c r="E190" s="257" t="s">
        <v>13713</v>
      </c>
      <c r="F190" s="345" t="s">
        <v>14732</v>
      </c>
      <c r="G190" s="293" t="s">
        <v>950</v>
      </c>
      <c r="H190" s="293" t="s">
        <v>951</v>
      </c>
      <c r="I190" s="293" t="s">
        <v>952</v>
      </c>
      <c r="J190" s="293" t="s">
        <v>1269</v>
      </c>
      <c r="K190" s="287" t="s">
        <v>953</v>
      </c>
      <c r="L190" s="300" t="s">
        <v>462</v>
      </c>
      <c r="M190" s="293" t="s">
        <v>15177</v>
      </c>
    </row>
    <row r="191" spans="1:13">
      <c r="A191" s="293" t="str">
        <f t="shared" si="12"/>
        <v>DeclarationB96</v>
      </c>
      <c r="B191" s="293" t="s">
        <v>1014</v>
      </c>
      <c r="C191" s="293" t="s">
        <v>12722</v>
      </c>
      <c r="D191" s="293" t="s">
        <v>498</v>
      </c>
      <c r="E191" s="257" t="s">
        <v>13714</v>
      </c>
      <c r="F191" s="345" t="s">
        <v>14733</v>
      </c>
      <c r="G191" s="293" t="s">
        <v>564</v>
      </c>
      <c r="H191" s="293" t="s">
        <v>388</v>
      </c>
      <c r="I191" s="293" t="s">
        <v>240</v>
      </c>
      <c r="J191" s="293" t="s">
        <v>17</v>
      </c>
      <c r="K191" s="287" t="s">
        <v>272</v>
      </c>
      <c r="L191" s="300" t="s">
        <v>182</v>
      </c>
      <c r="M191" s="293" t="s">
        <v>15178</v>
      </c>
    </row>
    <row r="192" spans="1:13">
      <c r="A192" s="293" t="str">
        <f t="shared" si="12"/>
        <v>DeclarationB97</v>
      </c>
      <c r="B192" s="293" t="s">
        <v>1014</v>
      </c>
      <c r="C192" s="293" t="s">
        <v>12723</v>
      </c>
      <c r="D192" s="293" t="s">
        <v>499</v>
      </c>
      <c r="E192" s="257" t="s">
        <v>13715</v>
      </c>
      <c r="F192" s="345" t="s">
        <v>14734</v>
      </c>
      <c r="G192" s="293" t="s">
        <v>565</v>
      </c>
      <c r="H192" s="293" t="s">
        <v>499</v>
      </c>
      <c r="I192" s="293" t="s">
        <v>241</v>
      </c>
      <c r="J192" s="293" t="s">
        <v>18</v>
      </c>
      <c r="K192" s="287" t="s">
        <v>499</v>
      </c>
      <c r="L192" s="300" t="s">
        <v>183</v>
      </c>
      <c r="M192" s="293" t="s">
        <v>15179</v>
      </c>
    </row>
    <row r="193" spans="1:13">
      <c r="A193" s="293" t="str">
        <f t="shared" si="12"/>
        <v>DeclarationB98</v>
      </c>
      <c r="B193" s="293" t="s">
        <v>1014</v>
      </c>
      <c r="C193" s="293" t="s">
        <v>12724</v>
      </c>
      <c r="D193" s="293" t="s">
        <v>500</v>
      </c>
      <c r="E193" s="288" t="s">
        <v>13716</v>
      </c>
      <c r="F193" s="345" t="s">
        <v>14735</v>
      </c>
      <c r="G193" s="293" t="s">
        <v>566</v>
      </c>
      <c r="H193" s="293" t="s">
        <v>389</v>
      </c>
      <c r="I193" s="293" t="s">
        <v>242</v>
      </c>
      <c r="J193" s="293" t="s">
        <v>19</v>
      </c>
      <c r="K193" s="287" t="s">
        <v>273</v>
      </c>
      <c r="L193" s="300" t="s">
        <v>184</v>
      </c>
      <c r="M193" s="293" t="s">
        <v>15180</v>
      </c>
    </row>
    <row r="194" spans="1:13" ht="14.4">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1" t="s">
        <v>14736</v>
      </c>
      <c r="G195" s="310" t="s">
        <v>14835</v>
      </c>
      <c r="H195" s="311" t="s">
        <v>12764</v>
      </c>
      <c r="I195" s="310" t="s">
        <v>14952</v>
      </c>
      <c r="J195" s="310" t="s">
        <v>15298</v>
      </c>
      <c r="K195" s="312" t="s">
        <v>15011</v>
      </c>
      <c r="L195" s="313" t="s">
        <v>12770</v>
      </c>
      <c r="M195" s="311" t="s">
        <v>12769</v>
      </c>
    </row>
    <row r="196" spans="1:13" ht="14.4">
      <c r="A196" s="293" t="str">
        <f t="shared" si="12"/>
        <v>DeclarationB101</v>
      </c>
      <c r="B196" s="293" t="s">
        <v>1014</v>
      </c>
      <c r="C196" s="293" t="s">
        <v>12727</v>
      </c>
      <c r="D196" s="246" t="s">
        <v>2627</v>
      </c>
      <c r="E196" s="288" t="s">
        <v>13718</v>
      </c>
      <c r="F196" s="341" t="s">
        <v>14737</v>
      </c>
      <c r="G196" s="310" t="s">
        <v>14836</v>
      </c>
      <c r="H196" s="311" t="s">
        <v>12765</v>
      </c>
      <c r="I196" s="310" t="s">
        <v>14953</v>
      </c>
      <c r="J196" s="310" t="s">
        <v>15299</v>
      </c>
      <c r="K196" s="312" t="s">
        <v>15012</v>
      </c>
      <c r="L196" s="314" t="s">
        <v>13798</v>
      </c>
      <c r="M196" s="310" t="s">
        <v>15181</v>
      </c>
    </row>
    <row r="197" spans="1:13" ht="14.4">
      <c r="A197" s="293" t="str">
        <f t="shared" si="12"/>
        <v>DeclarationB102</v>
      </c>
      <c r="B197" s="293" t="s">
        <v>1014</v>
      </c>
      <c r="C197" s="293" t="s">
        <v>12728</v>
      </c>
      <c r="D197" s="246" t="s">
        <v>2628</v>
      </c>
      <c r="E197" s="288" t="s">
        <v>13719</v>
      </c>
      <c r="F197" s="341" t="s">
        <v>14738</v>
      </c>
      <c r="G197" s="310" t="s">
        <v>14837</v>
      </c>
      <c r="H197" s="311" t="s">
        <v>12766</v>
      </c>
      <c r="I197" s="310" t="s">
        <v>14954</v>
      </c>
      <c r="J197" s="310" t="s">
        <v>15300</v>
      </c>
      <c r="K197" s="312" t="s">
        <v>15013</v>
      </c>
      <c r="L197" s="314" t="s">
        <v>13799</v>
      </c>
      <c r="M197" s="310" t="s">
        <v>15182</v>
      </c>
    </row>
    <row r="198" spans="1:13" ht="14.4">
      <c r="A198" s="293" t="str">
        <f t="shared" si="12"/>
        <v>DeclarationB103</v>
      </c>
      <c r="B198" s="293" t="s">
        <v>1014</v>
      </c>
      <c r="C198" s="293" t="s">
        <v>12729</v>
      </c>
      <c r="D198" s="246" t="s">
        <v>2629</v>
      </c>
      <c r="E198" s="288" t="s">
        <v>13720</v>
      </c>
      <c r="F198" s="341" t="s">
        <v>14739</v>
      </c>
      <c r="G198" s="310" t="s">
        <v>14838</v>
      </c>
      <c r="H198" s="310" t="s">
        <v>14897</v>
      </c>
      <c r="I198" s="310" t="s">
        <v>14955</v>
      </c>
      <c r="J198" s="310" t="s">
        <v>15301</v>
      </c>
      <c r="K198" s="312" t="s">
        <v>15014</v>
      </c>
      <c r="L198" s="314" t="s">
        <v>13800</v>
      </c>
      <c r="M198" s="310" t="s">
        <v>15183</v>
      </c>
    </row>
    <row r="199" spans="1:13">
      <c r="A199" s="293" t="str">
        <f t="shared" si="12"/>
        <v>DeclarationB104</v>
      </c>
      <c r="B199" s="293" t="s">
        <v>1014</v>
      </c>
      <c r="C199" s="293" t="s">
        <v>14346</v>
      </c>
      <c r="D199" s="293" t="s">
        <v>501</v>
      </c>
      <c r="E199" s="257" t="s">
        <v>13721</v>
      </c>
      <c r="F199" s="345" t="s">
        <v>14740</v>
      </c>
      <c r="G199" s="293" t="s">
        <v>567</v>
      </c>
      <c r="H199" s="293" t="s">
        <v>390</v>
      </c>
      <c r="I199" s="293" t="s">
        <v>243</v>
      </c>
      <c r="J199" s="293" t="s">
        <v>20</v>
      </c>
      <c r="K199" s="287" t="s">
        <v>274</v>
      </c>
      <c r="L199" s="300" t="s">
        <v>185</v>
      </c>
      <c r="M199" s="293" t="s">
        <v>15184</v>
      </c>
    </row>
    <row r="200" spans="1:13" ht="14.4">
      <c r="A200" s="293" t="str">
        <f t="shared" si="12"/>
        <v>DeclarationB105</v>
      </c>
      <c r="B200" s="293" t="s">
        <v>1014</v>
      </c>
      <c r="C200" s="293" t="s">
        <v>14347</v>
      </c>
      <c r="D200" s="247" t="s">
        <v>12720</v>
      </c>
      <c r="E200" s="258" t="s">
        <v>14536</v>
      </c>
      <c r="F200" s="342" t="s">
        <v>14741</v>
      </c>
      <c r="G200" s="315" t="s">
        <v>14839</v>
      </c>
      <c r="H200" s="315" t="s">
        <v>14898</v>
      </c>
      <c r="I200" s="315" t="s">
        <v>14956</v>
      </c>
      <c r="J200" s="315" t="s">
        <v>15302</v>
      </c>
      <c r="K200" s="303" t="s">
        <v>15015</v>
      </c>
      <c r="L200" s="316" t="s">
        <v>12767</v>
      </c>
      <c r="M200" s="315" t="s">
        <v>15185</v>
      </c>
    </row>
    <row r="201" spans="1:13" ht="14.4">
      <c r="A201" s="293" t="str">
        <f t="shared" si="12"/>
        <v>DeclarationB106</v>
      </c>
      <c r="B201" s="293" t="s">
        <v>1014</v>
      </c>
      <c r="C201" s="293" t="s">
        <v>14348</v>
      </c>
      <c r="D201" s="247" t="s">
        <v>12721</v>
      </c>
      <c r="E201" s="258" t="s">
        <v>14537</v>
      </c>
      <c r="F201" s="342" t="s">
        <v>14742</v>
      </c>
      <c r="G201" s="315" t="s">
        <v>14840</v>
      </c>
      <c r="H201" s="315" t="s">
        <v>14899</v>
      </c>
      <c r="I201" s="315" t="s">
        <v>14957</v>
      </c>
      <c r="J201" s="315" t="s">
        <v>15303</v>
      </c>
      <c r="K201" s="303" t="s">
        <v>15016</v>
      </c>
      <c r="L201" s="316" t="s">
        <v>12768</v>
      </c>
      <c r="M201" s="315" t="s">
        <v>15186</v>
      </c>
    </row>
    <row r="202" spans="1:13" ht="14.4">
      <c r="A202" s="293" t="str">
        <f t="shared" si="12"/>
        <v>DeclarationB107</v>
      </c>
      <c r="B202" s="293" t="s">
        <v>1014</v>
      </c>
      <c r="C202" s="293" t="s">
        <v>14349</v>
      </c>
      <c r="D202" s="247" t="s">
        <v>499</v>
      </c>
      <c r="E202" s="258" t="s">
        <v>13715</v>
      </c>
      <c r="F202" s="342" t="s">
        <v>14743</v>
      </c>
      <c r="G202" s="315" t="s">
        <v>14841</v>
      </c>
      <c r="H202" s="315" t="s">
        <v>14900</v>
      </c>
      <c r="I202" s="315" t="s">
        <v>14958</v>
      </c>
      <c r="J202" s="315" t="s">
        <v>15304</v>
      </c>
      <c r="K202" s="303" t="s">
        <v>14841</v>
      </c>
      <c r="L202" s="317" t="s">
        <v>15071</v>
      </c>
      <c r="M202" s="315" t="s">
        <v>15187</v>
      </c>
    </row>
    <row r="203" spans="1:13">
      <c r="A203" s="293" t="str">
        <f t="shared" si="12"/>
        <v>DeclarationB108</v>
      </c>
      <c r="B203" s="293" t="s">
        <v>1014</v>
      </c>
      <c r="C203" s="293" t="s">
        <v>14350</v>
      </c>
      <c r="D203" s="247" t="s">
        <v>14353</v>
      </c>
      <c r="E203" s="247" t="s">
        <v>14538</v>
      </c>
      <c r="F203" s="337" t="s">
        <v>14744</v>
      </c>
      <c r="G203" s="247" t="s">
        <v>14842</v>
      </c>
      <c r="H203" s="247" t="s">
        <v>14901</v>
      </c>
      <c r="I203" s="247" t="s">
        <v>14959</v>
      </c>
      <c r="J203" s="247" t="s">
        <v>15329</v>
      </c>
      <c r="K203" s="247" t="s">
        <v>15017</v>
      </c>
      <c r="L203" s="247" t="s">
        <v>15072</v>
      </c>
      <c r="M203" s="247" t="s">
        <v>15188</v>
      </c>
    </row>
    <row r="204" spans="1:13">
      <c r="A204" s="293" t="str">
        <f t="shared" si="12"/>
        <v>DeclarationB109</v>
      </c>
      <c r="B204" s="293" t="s">
        <v>1014</v>
      </c>
      <c r="C204" s="293" t="s">
        <v>14351</v>
      </c>
      <c r="D204" s="247" t="s">
        <v>14355</v>
      </c>
      <c r="E204" s="247" t="s">
        <v>14539</v>
      </c>
      <c r="F204" s="337" t="s">
        <v>14745</v>
      </c>
      <c r="G204" s="247" t="s">
        <v>14843</v>
      </c>
      <c r="H204" s="247" t="s">
        <v>14902</v>
      </c>
      <c r="I204" s="247" t="s">
        <v>14960</v>
      </c>
      <c r="J204" s="247" t="s">
        <v>15330</v>
      </c>
      <c r="K204" s="247" t="s">
        <v>15018</v>
      </c>
      <c r="L204" s="247" t="s">
        <v>15073</v>
      </c>
      <c r="M204" s="247" t="s">
        <v>15189</v>
      </c>
    </row>
    <row r="205" spans="1:13">
      <c r="A205" s="293" t="str">
        <f t="shared" si="12"/>
        <v>DeclarationB110</v>
      </c>
      <c r="B205" s="293" t="s">
        <v>1014</v>
      </c>
      <c r="C205" s="293" t="s">
        <v>14352</v>
      </c>
      <c r="D205" s="247" t="s">
        <v>14356</v>
      </c>
      <c r="E205" s="247" t="s">
        <v>14540</v>
      </c>
      <c r="F205" s="337" t="s">
        <v>14746</v>
      </c>
      <c r="G205" s="247" t="s">
        <v>14844</v>
      </c>
      <c r="H205" s="247" t="s">
        <v>14903</v>
      </c>
      <c r="I205" s="247" t="s">
        <v>14961</v>
      </c>
      <c r="J205" s="247" t="s">
        <v>15331</v>
      </c>
      <c r="K205" s="247" t="s">
        <v>15019</v>
      </c>
      <c r="L205" s="247" t="s">
        <v>15074</v>
      </c>
      <c r="M205" s="247" t="s">
        <v>15190</v>
      </c>
    </row>
    <row r="206" spans="1:13" ht="14.4">
      <c r="A206" s="293" t="str">
        <f t="shared" ref="A206" si="13">B206&amp;C206</f>
        <v>DeclarationB111</v>
      </c>
      <c r="B206" s="293" t="s">
        <v>1014</v>
      </c>
      <c r="C206" s="293" t="s">
        <v>14354</v>
      </c>
      <c r="D206" s="247" t="s">
        <v>499</v>
      </c>
      <c r="E206" s="258" t="s">
        <v>13715</v>
      </c>
      <c r="F206" s="342"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0" t="s">
        <v>15470</v>
      </c>
      <c r="G207" s="302" t="s">
        <v>14845</v>
      </c>
      <c r="H207" s="302" t="s">
        <v>15471</v>
      </c>
      <c r="I207" s="302" t="s">
        <v>15472</v>
      </c>
      <c r="J207" s="302" t="s">
        <v>13822</v>
      </c>
      <c r="K207" s="303" t="s">
        <v>15473</v>
      </c>
      <c r="L207" s="318" t="s">
        <v>15474</v>
      </c>
      <c r="M207" s="302" t="s">
        <v>15191</v>
      </c>
    </row>
    <row r="208" spans="1:13" ht="27.6">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14309</v>
      </c>
      <c r="F209" s="340" t="s">
        <v>14747</v>
      </c>
      <c r="G209" s="302" t="s">
        <v>14846</v>
      </c>
      <c r="H209" s="302" t="s">
        <v>14904</v>
      </c>
      <c r="I209" s="302" t="s">
        <v>14962</v>
      </c>
      <c r="J209" s="302" t="s">
        <v>15305</v>
      </c>
      <c r="K209" s="303" t="s">
        <v>15020</v>
      </c>
      <c r="L209" s="304" t="s">
        <v>13801</v>
      </c>
      <c r="M209" s="302" t="s">
        <v>15192</v>
      </c>
    </row>
    <row r="210" spans="1:13" ht="27.6">
      <c r="A210" s="293" t="str">
        <f t="shared" si="15"/>
        <v>Smelter Look-up</v>
      </c>
      <c r="B210" s="293" t="s">
        <v>12750</v>
      </c>
      <c r="D210" s="293" t="s">
        <v>13486</v>
      </c>
      <c r="E210" s="258" t="s">
        <v>13722</v>
      </c>
      <c r="F210" s="345" t="s">
        <v>14748</v>
      </c>
      <c r="G210" s="293" t="s">
        <v>607</v>
      </c>
      <c r="H210" s="293" t="s">
        <v>393</v>
      </c>
      <c r="I210" s="293" t="s">
        <v>245</v>
      </c>
      <c r="J210" s="206" t="s">
        <v>1193</v>
      </c>
      <c r="K210" s="287" t="s">
        <v>1113</v>
      </c>
      <c r="L210" s="300" t="s">
        <v>639</v>
      </c>
      <c r="M210" s="293" t="s">
        <v>15193</v>
      </c>
    </row>
    <row r="211" spans="1:13" ht="27.6">
      <c r="A211" s="293" t="str">
        <f t="shared" si="15"/>
        <v>Smelter Look-upC4</v>
      </c>
      <c r="B211" s="293" t="s">
        <v>12750</v>
      </c>
      <c r="C211" s="293" t="s">
        <v>994</v>
      </c>
      <c r="D211" s="293" t="s">
        <v>925</v>
      </c>
      <c r="E211" s="288" t="s">
        <v>13723</v>
      </c>
      <c r="F211" s="345" t="s">
        <v>14749</v>
      </c>
      <c r="G211" s="293" t="s">
        <v>606</v>
      </c>
      <c r="H211" s="293" t="s">
        <v>392</v>
      </c>
      <c r="I211" s="293" t="s">
        <v>244</v>
      </c>
      <c r="J211" s="206" t="s">
        <v>1192</v>
      </c>
      <c r="K211" s="287" t="s">
        <v>275</v>
      </c>
      <c r="L211" s="300" t="s">
        <v>467</v>
      </c>
      <c r="M211" s="293" t="s">
        <v>15194</v>
      </c>
    </row>
    <row r="212" spans="1:13" ht="27.6">
      <c r="A212" s="293" t="str">
        <f t="shared" si="15"/>
        <v>Smelter Look-upD4</v>
      </c>
      <c r="B212" s="293" t="s">
        <v>12750</v>
      </c>
      <c r="C212" s="293" t="s">
        <v>1309</v>
      </c>
      <c r="D212" s="293" t="s">
        <v>924</v>
      </c>
      <c r="E212" s="291" t="s">
        <v>13724</v>
      </c>
      <c r="F212" s="345" t="s">
        <v>14750</v>
      </c>
      <c r="G212" s="293" t="s">
        <v>964</v>
      </c>
      <c r="H212" s="293" t="s">
        <v>394</v>
      </c>
      <c r="I212" s="293" t="s">
        <v>246</v>
      </c>
      <c r="J212" s="206" t="s">
        <v>13047</v>
      </c>
      <c r="K212" s="287" t="s">
        <v>276</v>
      </c>
      <c r="L212" s="300" t="s">
        <v>638</v>
      </c>
      <c r="M212" s="293" t="s">
        <v>15195</v>
      </c>
    </row>
    <row r="213" spans="1:13" ht="27.6">
      <c r="A213" s="293" t="str">
        <f t="shared" si="15"/>
        <v>Smelter Look-upE4</v>
      </c>
      <c r="B213" s="293" t="s">
        <v>12750</v>
      </c>
      <c r="C213" s="293" t="s">
        <v>1310</v>
      </c>
      <c r="D213" s="293" t="s">
        <v>12746</v>
      </c>
      <c r="E213" s="258" t="s">
        <v>14542</v>
      </c>
      <c r="F213" s="340" t="s">
        <v>14751</v>
      </c>
      <c r="G213" s="302" t="s">
        <v>605</v>
      </c>
      <c r="H213" s="302" t="s">
        <v>14905</v>
      </c>
      <c r="I213" s="302" t="s">
        <v>14963</v>
      </c>
      <c r="J213" s="302" t="s">
        <v>15306</v>
      </c>
      <c r="K213" s="303" t="s">
        <v>15021</v>
      </c>
      <c r="L213" s="304" t="s">
        <v>13802</v>
      </c>
      <c r="M213" s="302" t="s">
        <v>15196</v>
      </c>
    </row>
    <row r="214" spans="1:13" ht="27.6">
      <c r="A214" s="293" t="str">
        <f t="shared" si="15"/>
        <v>Smelter Look-upF4</v>
      </c>
      <c r="B214" s="293" t="s">
        <v>12750</v>
      </c>
      <c r="C214" s="293" t="s">
        <v>1320</v>
      </c>
      <c r="D214" s="293" t="s">
        <v>479</v>
      </c>
      <c r="E214" s="257" t="s">
        <v>13725</v>
      </c>
      <c r="F214" s="345"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5"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5"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5"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5"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0"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0"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5"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5" t="s">
        <v>14754</v>
      </c>
      <c r="G224" s="293" t="s">
        <v>570</v>
      </c>
      <c r="H224" s="293" t="s">
        <v>1159</v>
      </c>
      <c r="I224" s="293" t="s">
        <v>249</v>
      </c>
      <c r="J224" s="206" t="s">
        <v>13045</v>
      </c>
      <c r="K224" s="287" t="s">
        <v>279</v>
      </c>
      <c r="L224" s="319" t="s">
        <v>188</v>
      </c>
      <c r="M224" s="293" t="s">
        <v>15199</v>
      </c>
    </row>
    <row r="225" spans="1:13">
      <c r="A225" s="293" t="str">
        <f t="shared" si="16"/>
        <v>Smelter ListJ4</v>
      </c>
      <c r="B225" s="293" t="s">
        <v>1262</v>
      </c>
      <c r="C225" s="293" t="s">
        <v>1314</v>
      </c>
      <c r="D225" s="293" t="s">
        <v>923</v>
      </c>
      <c r="E225" s="288" t="s">
        <v>13728</v>
      </c>
      <c r="F225" s="345" t="s">
        <v>14755</v>
      </c>
      <c r="G225" s="293" t="s">
        <v>1160</v>
      </c>
      <c r="H225" s="293" t="s">
        <v>1161</v>
      </c>
      <c r="I225" s="293" t="s">
        <v>250</v>
      </c>
      <c r="J225" s="206" t="s">
        <v>13046</v>
      </c>
      <c r="K225" s="287" t="s">
        <v>113</v>
      </c>
      <c r="L225" s="319" t="s">
        <v>637</v>
      </c>
      <c r="M225" s="293" t="s">
        <v>15200</v>
      </c>
    </row>
    <row r="226" spans="1:13">
      <c r="A226" s="293" t="str">
        <f t="shared" si="16"/>
        <v>Smelter ListK4</v>
      </c>
      <c r="B226" s="293" t="s">
        <v>1262</v>
      </c>
      <c r="C226" s="293" t="s">
        <v>1315</v>
      </c>
      <c r="D226" s="293" t="s">
        <v>483</v>
      </c>
      <c r="E226" s="257" t="s">
        <v>13730</v>
      </c>
      <c r="F226" s="345"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5" t="s">
        <v>14760</v>
      </c>
      <c r="G227" s="293" t="s">
        <v>572</v>
      </c>
      <c r="H227" s="293" t="s">
        <v>1164</v>
      </c>
      <c r="I227" s="293" t="s">
        <v>252</v>
      </c>
      <c r="J227" s="206" t="s">
        <v>21</v>
      </c>
      <c r="K227" s="287" t="s">
        <v>1165</v>
      </c>
      <c r="L227" s="300" t="s">
        <v>465</v>
      </c>
      <c r="M227" s="293" t="s">
        <v>15204</v>
      </c>
    </row>
    <row r="228" spans="1:13">
      <c r="A228" s="293" t="str">
        <f t="shared" si="16"/>
        <v>Smelter ListM4</v>
      </c>
      <c r="B228" s="293" t="s">
        <v>1262</v>
      </c>
      <c r="C228" s="293" t="s">
        <v>1317</v>
      </c>
      <c r="D228" s="293" t="s">
        <v>485</v>
      </c>
      <c r="E228" s="257" t="s">
        <v>13732</v>
      </c>
      <c r="F228" s="345" t="s">
        <v>14761</v>
      </c>
      <c r="G228" s="293" t="s">
        <v>573</v>
      </c>
      <c r="H228" s="293" t="s">
        <v>1166</v>
      </c>
      <c r="I228" s="293" t="s">
        <v>253</v>
      </c>
      <c r="J228" s="206" t="s">
        <v>22</v>
      </c>
      <c r="K228" s="287" t="s">
        <v>114</v>
      </c>
      <c r="L228" s="300" t="s">
        <v>189</v>
      </c>
      <c r="M228" s="293" t="s">
        <v>15205</v>
      </c>
    </row>
    <row r="229" spans="1:13" ht="41.4">
      <c r="A229" s="293" t="str">
        <f t="shared" si="16"/>
        <v>Smelter ListN4</v>
      </c>
      <c r="B229" s="293" t="s">
        <v>1262</v>
      </c>
      <c r="C229" s="293" t="s">
        <v>1318</v>
      </c>
      <c r="D229" s="293" t="s">
        <v>512</v>
      </c>
      <c r="E229" s="257" t="s">
        <v>13733</v>
      </c>
      <c r="F229" s="345" t="s">
        <v>14762</v>
      </c>
      <c r="G229" s="293" t="s">
        <v>574</v>
      </c>
      <c r="H229" s="173" t="s">
        <v>395</v>
      </c>
      <c r="I229" s="293" t="s">
        <v>254</v>
      </c>
      <c r="J229" s="206" t="s">
        <v>1376</v>
      </c>
      <c r="K229" s="287" t="s">
        <v>115</v>
      </c>
      <c r="L229" s="300" t="s">
        <v>190</v>
      </c>
      <c r="M229" s="293" t="s">
        <v>15206</v>
      </c>
    </row>
    <row r="230" spans="1:13" ht="41.4">
      <c r="A230" s="293" t="str">
        <f t="shared" si="16"/>
        <v>Smelter ListO4</v>
      </c>
      <c r="B230" s="293" t="s">
        <v>1262</v>
      </c>
      <c r="C230" s="293" t="s">
        <v>1319</v>
      </c>
      <c r="D230" s="293" t="s">
        <v>1015</v>
      </c>
      <c r="E230" s="257" t="s">
        <v>13734</v>
      </c>
      <c r="F230" s="345" t="s">
        <v>14763</v>
      </c>
      <c r="G230" s="293" t="s">
        <v>575</v>
      </c>
      <c r="H230" s="293" t="s">
        <v>396</v>
      </c>
      <c r="I230" s="293" t="s">
        <v>255</v>
      </c>
      <c r="J230" s="206" t="s">
        <v>1393</v>
      </c>
      <c r="K230" s="287" t="s">
        <v>116</v>
      </c>
      <c r="L230" s="300" t="s">
        <v>191</v>
      </c>
      <c r="M230" s="293" t="s">
        <v>15207</v>
      </c>
    </row>
    <row r="231" spans="1:13" ht="55.2">
      <c r="A231" s="293" t="str">
        <f t="shared" si="16"/>
        <v>Smelter ListP4</v>
      </c>
      <c r="B231" s="293" t="s">
        <v>1262</v>
      </c>
      <c r="C231" s="293" t="s">
        <v>502</v>
      </c>
      <c r="D231" s="293" t="s">
        <v>511</v>
      </c>
      <c r="E231" s="257" t="s">
        <v>13735</v>
      </c>
      <c r="F231" s="345" t="s">
        <v>14764</v>
      </c>
      <c r="G231" s="293" t="s">
        <v>576</v>
      </c>
      <c r="H231" s="293" t="s">
        <v>14906</v>
      </c>
      <c r="I231" s="293" t="s">
        <v>256</v>
      </c>
      <c r="J231" s="206" t="s">
        <v>1377</v>
      </c>
      <c r="K231" s="287" t="s">
        <v>117</v>
      </c>
      <c r="L231" s="300" t="s">
        <v>192</v>
      </c>
      <c r="M231" s="293" t="s">
        <v>15208</v>
      </c>
    </row>
    <row r="232" spans="1:13">
      <c r="A232" s="293" t="str">
        <f t="shared" si="16"/>
        <v>Smelter ListQ4</v>
      </c>
      <c r="B232" s="293" t="s">
        <v>1262</v>
      </c>
      <c r="C232" s="293" t="s">
        <v>510</v>
      </c>
      <c r="D232" s="293" t="s">
        <v>858</v>
      </c>
      <c r="E232" s="257" t="s">
        <v>886</v>
      </c>
      <c r="F232" s="345" t="s">
        <v>14728</v>
      </c>
      <c r="G232" s="293" t="s">
        <v>946</v>
      </c>
      <c r="H232" s="293" t="s">
        <v>947</v>
      </c>
      <c r="I232" s="293" t="s">
        <v>948</v>
      </c>
      <c r="J232" s="206" t="s">
        <v>1050</v>
      </c>
      <c r="K232" s="287" t="s">
        <v>949</v>
      </c>
      <c r="L232" s="300" t="s">
        <v>461</v>
      </c>
      <c r="M232" s="293" t="s">
        <v>15172</v>
      </c>
    </row>
    <row r="233" spans="1:13" ht="27.6">
      <c r="A233" s="293" t="str">
        <f t="shared" si="16"/>
        <v>Smelter ListJ2</v>
      </c>
      <c r="B233" s="293" t="s">
        <v>1262</v>
      </c>
      <c r="C233" s="293" t="s">
        <v>848</v>
      </c>
      <c r="D233" s="293" t="s">
        <v>13511</v>
      </c>
      <c r="E233" s="293" t="s">
        <v>14543</v>
      </c>
      <c r="F233" s="345" t="s">
        <v>14765</v>
      </c>
      <c r="G233" s="293" t="s">
        <v>14847</v>
      </c>
      <c r="H233" s="293" t="s">
        <v>15433</v>
      </c>
      <c r="I233" s="293" t="s">
        <v>15434</v>
      </c>
      <c r="J233" s="206" t="s">
        <v>15435</v>
      </c>
      <c r="K233" s="287" t="s">
        <v>13595</v>
      </c>
      <c r="L233" s="300" t="s">
        <v>15436</v>
      </c>
      <c r="M233" s="293" t="s">
        <v>15209</v>
      </c>
    </row>
    <row r="234" spans="1:13" ht="41.4">
      <c r="A234" s="293" t="str">
        <f t="shared" si="16"/>
        <v>Smelter ListB2</v>
      </c>
      <c r="B234" s="293" t="s">
        <v>1262</v>
      </c>
      <c r="C234" s="293" t="s">
        <v>1018</v>
      </c>
      <c r="D234" s="320" t="s">
        <v>2558</v>
      </c>
      <c r="E234" s="293" t="s">
        <v>14544</v>
      </c>
      <c r="F234" s="345" t="s">
        <v>14766</v>
      </c>
      <c r="G234" s="293" t="s">
        <v>14848</v>
      </c>
      <c r="H234" s="293" t="s">
        <v>2563</v>
      </c>
      <c r="I234" s="293" t="s">
        <v>2565</v>
      </c>
      <c r="J234" s="293" t="s">
        <v>2567</v>
      </c>
      <c r="K234" s="296" t="s">
        <v>2569</v>
      </c>
      <c r="L234" s="308" t="s">
        <v>15075</v>
      </c>
      <c r="M234" s="293" t="s">
        <v>15210</v>
      </c>
    </row>
    <row r="235" spans="1:13" ht="409.6">
      <c r="A235" s="293" t="str">
        <f t="shared" si="16"/>
        <v>Smelter ListB3</v>
      </c>
      <c r="B235" s="293" t="s">
        <v>1262</v>
      </c>
      <c r="C235" s="293" t="s">
        <v>972</v>
      </c>
      <c r="D235" s="321" t="s">
        <v>13619</v>
      </c>
      <c r="E235" s="293" t="s">
        <v>14545</v>
      </c>
      <c r="F235" s="340"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5" t="s">
        <v>14667</v>
      </c>
      <c r="G236" s="293" t="s">
        <v>605</v>
      </c>
      <c r="H236" s="293" t="s">
        <v>391</v>
      </c>
      <c r="I236" s="293" t="s">
        <v>257</v>
      </c>
      <c r="J236" s="206" t="s">
        <v>1191</v>
      </c>
      <c r="K236" s="287" t="s">
        <v>118</v>
      </c>
      <c r="L236" s="300" t="s">
        <v>73</v>
      </c>
      <c r="M236" s="293" t="s">
        <v>15211</v>
      </c>
    </row>
    <row r="237" spans="1:13">
      <c r="A237" s="293" t="str">
        <f t="shared" si="16"/>
        <v>Smelter ListG4</v>
      </c>
      <c r="B237" s="293" t="s">
        <v>1262</v>
      </c>
      <c r="C237" s="293" t="s">
        <v>1311</v>
      </c>
      <c r="D237" s="293" t="s">
        <v>479</v>
      </c>
      <c r="E237" s="293" t="s">
        <v>13725</v>
      </c>
      <c r="F237" s="345" t="s">
        <v>14752</v>
      </c>
      <c r="G237" s="293" t="s">
        <v>577</v>
      </c>
      <c r="H237" s="293" t="s">
        <v>397</v>
      </c>
      <c r="I237" s="293" t="s">
        <v>258</v>
      </c>
      <c r="J237" s="206" t="s">
        <v>1378</v>
      </c>
      <c r="K237" s="287" t="s">
        <v>119</v>
      </c>
      <c r="L237" s="300" t="s">
        <v>74</v>
      </c>
      <c r="M237" s="293" t="s">
        <v>15197</v>
      </c>
    </row>
    <row r="238" spans="1:13">
      <c r="A238" s="293" t="str">
        <f t="shared" si="16"/>
        <v>Smelter ListAH5</v>
      </c>
      <c r="B238" s="293" t="s">
        <v>1262</v>
      </c>
      <c r="C238" s="293" t="s">
        <v>12741</v>
      </c>
      <c r="D238" s="293" t="s">
        <v>498</v>
      </c>
      <c r="E238" s="293" t="s">
        <v>13714</v>
      </c>
      <c r="F238" s="345" t="s">
        <v>14733</v>
      </c>
      <c r="G238" s="293" t="s">
        <v>564</v>
      </c>
      <c r="H238" s="293" t="s">
        <v>388</v>
      </c>
      <c r="I238" s="293" t="s">
        <v>240</v>
      </c>
      <c r="J238" s="293" t="s">
        <v>17</v>
      </c>
      <c r="K238" s="287" t="s">
        <v>272</v>
      </c>
      <c r="L238" s="300" t="s">
        <v>182</v>
      </c>
      <c r="M238" s="293" t="s">
        <v>15178</v>
      </c>
    </row>
    <row r="239" spans="1:13">
      <c r="A239" s="293" t="str">
        <f t="shared" si="16"/>
        <v>Smelter ListAH6</v>
      </c>
      <c r="B239" s="293" t="s">
        <v>1262</v>
      </c>
      <c r="C239" s="293" t="s">
        <v>12742</v>
      </c>
      <c r="D239" s="293" t="s">
        <v>499</v>
      </c>
      <c r="E239" s="293" t="s">
        <v>13715</v>
      </c>
      <c r="F239" s="345" t="s">
        <v>14734</v>
      </c>
      <c r="G239" s="293" t="s">
        <v>565</v>
      </c>
      <c r="H239" s="293" t="s">
        <v>499</v>
      </c>
      <c r="I239" s="293" t="s">
        <v>241</v>
      </c>
      <c r="J239" s="293" t="s">
        <v>18</v>
      </c>
      <c r="K239" s="287" t="s">
        <v>499</v>
      </c>
      <c r="L239" s="300" t="s">
        <v>183</v>
      </c>
      <c r="M239" s="293" t="s">
        <v>15179</v>
      </c>
    </row>
    <row r="240" spans="1:13">
      <c r="A240" s="293" t="str">
        <f t="shared" si="16"/>
        <v>Smelter ListAH7</v>
      </c>
      <c r="B240" s="293" t="s">
        <v>1262</v>
      </c>
      <c r="C240" s="293" t="s">
        <v>12743</v>
      </c>
      <c r="D240" s="293" t="s">
        <v>500</v>
      </c>
      <c r="E240" s="293" t="s">
        <v>13716</v>
      </c>
      <c r="F240" s="345" t="s">
        <v>14735</v>
      </c>
      <c r="G240" s="293" t="s">
        <v>566</v>
      </c>
      <c r="H240" s="293" t="s">
        <v>389</v>
      </c>
      <c r="I240" s="293" t="s">
        <v>242</v>
      </c>
      <c r="J240" s="293" t="s">
        <v>19</v>
      </c>
      <c r="K240" s="287" t="s">
        <v>273</v>
      </c>
      <c r="L240" s="300" t="s">
        <v>184</v>
      </c>
      <c r="M240" s="293" t="s">
        <v>15180</v>
      </c>
    </row>
    <row r="241" spans="1:13" ht="55.2">
      <c r="A241" s="293" t="str">
        <f t="shared" si="16"/>
        <v>CheckerA1</v>
      </c>
      <c r="B241" s="293" t="s">
        <v>1263</v>
      </c>
      <c r="C241" s="293" t="s">
        <v>647</v>
      </c>
      <c r="D241" s="293" t="s">
        <v>13487</v>
      </c>
      <c r="E241" s="293" t="s">
        <v>14547</v>
      </c>
      <c r="F241" s="345"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5"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5"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5"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5"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5"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5"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5"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5"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5"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5"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14555</v>
      </c>
      <c r="F252" s="345" t="s">
        <v>1939</v>
      </c>
      <c r="G252" s="293" t="s">
        <v>1940</v>
      </c>
      <c r="H252" s="293" t="s">
        <v>1941</v>
      </c>
      <c r="I252" s="293" t="s">
        <v>1942</v>
      </c>
      <c r="J252" s="293" t="s">
        <v>1943</v>
      </c>
      <c r="K252" s="296" t="s">
        <v>1944</v>
      </c>
      <c r="L252" s="308" t="s">
        <v>1945</v>
      </c>
      <c r="M252" s="293" t="s">
        <v>15219</v>
      </c>
    </row>
    <row r="253" spans="1:13" ht="27.6">
      <c r="A253" s="293" t="s">
        <v>1486</v>
      </c>
      <c r="B253" s="293" t="s">
        <v>1263</v>
      </c>
      <c r="C253" s="293" t="s">
        <v>1468</v>
      </c>
      <c r="D253" s="293" t="s">
        <v>1556</v>
      </c>
      <c r="E253" s="293" t="s">
        <v>14556</v>
      </c>
      <c r="F253" s="345" t="s">
        <v>1946</v>
      </c>
      <c r="G253" s="293" t="s">
        <v>1947</v>
      </c>
      <c r="H253" s="293" t="s">
        <v>1948</v>
      </c>
      <c r="I253" s="293" t="s">
        <v>1949</v>
      </c>
      <c r="J253" s="293" t="s">
        <v>1950</v>
      </c>
      <c r="K253" s="296" t="s">
        <v>1951</v>
      </c>
      <c r="L253" s="308" t="s">
        <v>1952</v>
      </c>
      <c r="M253" s="293" t="s">
        <v>15220</v>
      </c>
    </row>
    <row r="254" spans="1:13" ht="27.6">
      <c r="A254" s="293" t="s">
        <v>1530</v>
      </c>
      <c r="B254" s="293" t="s">
        <v>1263</v>
      </c>
      <c r="C254" s="293" t="s">
        <v>1469</v>
      </c>
      <c r="D254" s="293" t="s">
        <v>1562</v>
      </c>
      <c r="E254" s="293" t="s">
        <v>14557</v>
      </c>
      <c r="F254" s="345" t="s">
        <v>1953</v>
      </c>
      <c r="G254" s="293" t="s">
        <v>1954</v>
      </c>
      <c r="H254" s="293" t="s">
        <v>1955</v>
      </c>
      <c r="I254" s="293" t="s">
        <v>1956</v>
      </c>
      <c r="J254" s="293" t="s">
        <v>1957</v>
      </c>
      <c r="K254" s="296" t="s">
        <v>1958</v>
      </c>
      <c r="L254" s="308" t="s">
        <v>1959</v>
      </c>
      <c r="M254" s="293" t="s">
        <v>15221</v>
      </c>
    </row>
    <row r="255" spans="1:13" ht="27.6">
      <c r="A255" s="293" t="s">
        <v>1531</v>
      </c>
      <c r="B255" s="293" t="s">
        <v>1263</v>
      </c>
      <c r="C255" s="293" t="s">
        <v>1470</v>
      </c>
      <c r="D255" s="293" t="s">
        <v>1511</v>
      </c>
      <c r="E255" s="293" t="s">
        <v>14558</v>
      </c>
      <c r="F255" s="345" t="s">
        <v>1960</v>
      </c>
      <c r="G255" s="293" t="s">
        <v>1961</v>
      </c>
      <c r="H255" s="293" t="s">
        <v>1962</v>
      </c>
      <c r="I255" s="293" t="s">
        <v>1963</v>
      </c>
      <c r="J255" s="293" t="s">
        <v>1964</v>
      </c>
      <c r="K255" s="296" t="s">
        <v>1965</v>
      </c>
      <c r="L255" s="308" t="s">
        <v>1966</v>
      </c>
      <c r="M255" s="293" t="s">
        <v>15222</v>
      </c>
    </row>
    <row r="256" spans="1:13" ht="27.6">
      <c r="A256" s="293" t="s">
        <v>1540</v>
      </c>
      <c r="B256" s="293" t="s">
        <v>1263</v>
      </c>
      <c r="C256" s="293" t="s">
        <v>1471</v>
      </c>
      <c r="D256" s="293" t="s">
        <v>2593</v>
      </c>
      <c r="E256" s="293" t="s">
        <v>14559</v>
      </c>
      <c r="F256" s="345"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14560</v>
      </c>
      <c r="F257" s="345" t="s">
        <v>1967</v>
      </c>
      <c r="G257" s="293" t="s">
        <v>1968</v>
      </c>
      <c r="H257" s="293" t="s">
        <v>1969</v>
      </c>
      <c r="I257" s="293" t="s">
        <v>1970</v>
      </c>
      <c r="J257" s="293" t="s">
        <v>1971</v>
      </c>
      <c r="K257" s="296" t="s">
        <v>1972</v>
      </c>
      <c r="L257" s="308" t="s">
        <v>1973</v>
      </c>
      <c r="M257" s="293" t="s">
        <v>15223</v>
      </c>
    </row>
    <row r="258" spans="1:13" ht="41.4">
      <c r="A258" s="293" t="s">
        <v>1542</v>
      </c>
      <c r="B258" s="293" t="s">
        <v>1263</v>
      </c>
      <c r="C258" s="293" t="s">
        <v>1473</v>
      </c>
      <c r="D258" s="293" t="s">
        <v>1513</v>
      </c>
      <c r="E258" s="293" t="s">
        <v>14561</v>
      </c>
      <c r="F258" s="345" t="s">
        <v>1974</v>
      </c>
      <c r="G258" s="293" t="s">
        <v>1975</v>
      </c>
      <c r="H258" s="293" t="s">
        <v>1976</v>
      </c>
      <c r="I258" s="293" t="s">
        <v>1977</v>
      </c>
      <c r="J258" s="293" t="s">
        <v>1978</v>
      </c>
      <c r="K258" s="296" t="s">
        <v>1979</v>
      </c>
      <c r="L258" s="308" t="s">
        <v>1980</v>
      </c>
      <c r="M258" s="293" t="s">
        <v>15224</v>
      </c>
    </row>
    <row r="259" spans="1:13" ht="41.4">
      <c r="A259" s="293" t="s">
        <v>1543</v>
      </c>
      <c r="B259" s="293" t="s">
        <v>1263</v>
      </c>
      <c r="C259" s="293" t="s">
        <v>1474</v>
      </c>
      <c r="D259" s="293" t="s">
        <v>1514</v>
      </c>
      <c r="E259" s="293" t="s">
        <v>14562</v>
      </c>
      <c r="F259" s="345" t="s">
        <v>2601</v>
      </c>
      <c r="G259" s="293" t="s">
        <v>2605</v>
      </c>
      <c r="H259" s="293" t="s">
        <v>2606</v>
      </c>
      <c r="I259" s="293" t="s">
        <v>14964</v>
      </c>
      <c r="J259" s="293" t="s">
        <v>2612</v>
      </c>
      <c r="K259" s="296" t="s">
        <v>2617</v>
      </c>
      <c r="L259" s="308" t="s">
        <v>2618</v>
      </c>
      <c r="M259" s="293" t="s">
        <v>2623</v>
      </c>
    </row>
    <row r="260" spans="1:13" ht="27.6">
      <c r="A260" s="293" t="s">
        <v>1544</v>
      </c>
      <c r="B260" s="293" t="s">
        <v>1263</v>
      </c>
      <c r="C260" s="293" t="s">
        <v>1475</v>
      </c>
      <c r="D260" s="293" t="s">
        <v>1487</v>
      </c>
      <c r="E260" s="293" t="s">
        <v>14563</v>
      </c>
      <c r="F260" s="345" t="s">
        <v>1981</v>
      </c>
      <c r="G260" s="293" t="s">
        <v>1982</v>
      </c>
      <c r="H260" s="293" t="s">
        <v>1983</v>
      </c>
      <c r="I260" s="293" t="s">
        <v>1984</v>
      </c>
      <c r="J260" s="293" t="s">
        <v>1985</v>
      </c>
      <c r="K260" s="296" t="s">
        <v>1986</v>
      </c>
      <c r="L260" s="308" t="s">
        <v>1987</v>
      </c>
      <c r="M260" s="293" t="s">
        <v>15225</v>
      </c>
    </row>
    <row r="261" spans="1:13" ht="27.6">
      <c r="A261" s="293" t="s">
        <v>14437</v>
      </c>
      <c r="B261" s="293" t="s">
        <v>1263</v>
      </c>
      <c r="C261" s="293" t="s">
        <v>14436</v>
      </c>
      <c r="D261" s="293" t="s">
        <v>1558</v>
      </c>
      <c r="E261" s="293" t="s">
        <v>14564</v>
      </c>
      <c r="F261" s="345" t="s">
        <v>1988</v>
      </c>
      <c r="G261" s="293" t="s">
        <v>1989</v>
      </c>
      <c r="H261" s="293" t="s">
        <v>1990</v>
      </c>
      <c r="I261" s="293" t="s">
        <v>1991</v>
      </c>
      <c r="J261" s="293" t="s">
        <v>1992</v>
      </c>
      <c r="K261" s="296" t="s">
        <v>1993</v>
      </c>
      <c r="L261" s="308" t="s">
        <v>1994</v>
      </c>
      <c r="M261" s="293" t="s">
        <v>15226</v>
      </c>
    </row>
    <row r="262" spans="1:13" ht="27.6">
      <c r="A262" s="293" t="s">
        <v>1545</v>
      </c>
      <c r="B262" s="293" t="s">
        <v>1263</v>
      </c>
      <c r="C262" s="293" t="s">
        <v>1476</v>
      </c>
      <c r="D262" s="293" t="s">
        <v>1559</v>
      </c>
      <c r="E262" s="293" t="s">
        <v>14565</v>
      </c>
      <c r="F262" s="345" t="s">
        <v>1995</v>
      </c>
      <c r="G262" s="293" t="s">
        <v>1996</v>
      </c>
      <c r="H262" s="293" t="s">
        <v>1997</v>
      </c>
      <c r="I262" s="293" t="s">
        <v>1998</v>
      </c>
      <c r="J262" s="293" t="s">
        <v>1999</v>
      </c>
      <c r="K262" s="296" t="s">
        <v>2000</v>
      </c>
      <c r="L262" s="308" t="s">
        <v>2001</v>
      </c>
      <c r="M262" s="293" t="s">
        <v>15227</v>
      </c>
    </row>
    <row r="263" spans="1:13" ht="27.6">
      <c r="A263" s="293" t="s">
        <v>1546</v>
      </c>
      <c r="B263" s="293" t="s">
        <v>1263</v>
      </c>
      <c r="C263" s="293" t="s">
        <v>1477</v>
      </c>
      <c r="D263" s="293" t="s">
        <v>1560</v>
      </c>
      <c r="E263" s="293" t="s">
        <v>14566</v>
      </c>
      <c r="F263" s="345" t="s">
        <v>2002</v>
      </c>
      <c r="G263" s="293" t="s">
        <v>2003</v>
      </c>
      <c r="H263" s="293" t="s">
        <v>2004</v>
      </c>
      <c r="I263" s="293" t="s">
        <v>2005</v>
      </c>
      <c r="J263" s="293" t="s">
        <v>2006</v>
      </c>
      <c r="K263" s="296" t="s">
        <v>2007</v>
      </c>
      <c r="L263" s="308" t="s">
        <v>2008</v>
      </c>
      <c r="M263" s="293" t="s">
        <v>15228</v>
      </c>
    </row>
    <row r="264" spans="1:13" ht="27.6">
      <c r="A264" s="293" t="s">
        <v>1547</v>
      </c>
      <c r="B264" s="293" t="s">
        <v>1263</v>
      </c>
      <c r="C264" s="293" t="s">
        <v>1478</v>
      </c>
      <c r="D264" s="293" t="s">
        <v>1561</v>
      </c>
      <c r="E264" s="293" t="s">
        <v>14567</v>
      </c>
      <c r="F264" s="345" t="s">
        <v>2009</v>
      </c>
      <c r="G264" s="293" t="s">
        <v>2010</v>
      </c>
      <c r="H264" s="293" t="s">
        <v>2011</v>
      </c>
      <c r="I264" s="293" t="s">
        <v>2012</v>
      </c>
      <c r="J264" s="293" t="s">
        <v>2013</v>
      </c>
      <c r="K264" s="296" t="s">
        <v>2014</v>
      </c>
      <c r="L264" s="308" t="s">
        <v>2015</v>
      </c>
      <c r="M264" s="293" t="s">
        <v>15229</v>
      </c>
    </row>
    <row r="265" spans="1:13" ht="55.2">
      <c r="A265" s="293" t="s">
        <v>14440</v>
      </c>
      <c r="B265" s="293" t="s">
        <v>1263</v>
      </c>
      <c r="C265" s="293" t="s">
        <v>14438</v>
      </c>
      <c r="D265" s="293" t="s">
        <v>1488</v>
      </c>
      <c r="E265" s="293" t="s">
        <v>14568</v>
      </c>
      <c r="F265" s="345" t="s">
        <v>2016</v>
      </c>
      <c r="G265" s="293" t="s">
        <v>2017</v>
      </c>
      <c r="H265" s="293" t="s">
        <v>2018</v>
      </c>
      <c r="I265" s="293" t="s">
        <v>2019</v>
      </c>
      <c r="J265" s="293" t="s">
        <v>2020</v>
      </c>
      <c r="K265" s="296" t="s">
        <v>2021</v>
      </c>
      <c r="L265" s="308" t="s">
        <v>2022</v>
      </c>
      <c r="M265" s="293" t="s">
        <v>15230</v>
      </c>
    </row>
    <row r="266" spans="1:13" ht="55.2">
      <c r="A266" s="293" t="s">
        <v>1548</v>
      </c>
      <c r="B266" s="293" t="s">
        <v>1263</v>
      </c>
      <c r="C266" s="293" t="s">
        <v>1479</v>
      </c>
      <c r="D266" s="293" t="s">
        <v>1489</v>
      </c>
      <c r="E266" s="293" t="s">
        <v>14569</v>
      </c>
      <c r="F266" s="345" t="s">
        <v>2023</v>
      </c>
      <c r="G266" s="293" t="s">
        <v>2024</v>
      </c>
      <c r="H266" s="293" t="s">
        <v>2025</v>
      </c>
      <c r="I266" s="293" t="s">
        <v>2026</v>
      </c>
      <c r="J266" s="293" t="s">
        <v>2027</v>
      </c>
      <c r="K266" s="296" t="s">
        <v>2028</v>
      </c>
      <c r="L266" s="308" t="s">
        <v>2029</v>
      </c>
      <c r="M266" s="293" t="s">
        <v>15231</v>
      </c>
    </row>
    <row r="267" spans="1:13" ht="55.2">
      <c r="A267" s="293" t="s">
        <v>1549</v>
      </c>
      <c r="B267" s="293" t="s">
        <v>1263</v>
      </c>
      <c r="C267" s="293" t="s">
        <v>1480</v>
      </c>
      <c r="D267" s="293" t="s">
        <v>1490</v>
      </c>
      <c r="E267" s="293" t="s">
        <v>14570</v>
      </c>
      <c r="F267" s="345" t="s">
        <v>2030</v>
      </c>
      <c r="G267" s="293" t="s">
        <v>2031</v>
      </c>
      <c r="H267" s="293" t="s">
        <v>2032</v>
      </c>
      <c r="I267" s="293" t="s">
        <v>2033</v>
      </c>
      <c r="J267" s="293" t="s">
        <v>2034</v>
      </c>
      <c r="K267" s="296" t="s">
        <v>2035</v>
      </c>
      <c r="L267" s="308" t="s">
        <v>2036</v>
      </c>
      <c r="M267" s="293" t="s">
        <v>15232</v>
      </c>
    </row>
    <row r="268" spans="1:13" ht="55.2">
      <c r="A268" s="293" t="s">
        <v>1550</v>
      </c>
      <c r="B268" s="293" t="s">
        <v>1263</v>
      </c>
      <c r="C268" s="293" t="s">
        <v>1481</v>
      </c>
      <c r="D268" s="293" t="s">
        <v>1491</v>
      </c>
      <c r="E268" s="293" t="s">
        <v>14571</v>
      </c>
      <c r="F268" s="345" t="s">
        <v>2037</v>
      </c>
      <c r="G268" s="293" t="s">
        <v>2038</v>
      </c>
      <c r="H268" s="293" t="s">
        <v>2039</v>
      </c>
      <c r="I268" s="293" t="s">
        <v>2040</v>
      </c>
      <c r="J268" s="293" t="s">
        <v>2041</v>
      </c>
      <c r="K268" s="296" t="s">
        <v>2042</v>
      </c>
      <c r="L268" s="308" t="s">
        <v>2043</v>
      </c>
      <c r="M268" s="293" t="s">
        <v>15233</v>
      </c>
    </row>
    <row r="269" spans="1:13" ht="55.2">
      <c r="A269" s="293" t="s">
        <v>14441</v>
      </c>
      <c r="B269" s="293" t="s">
        <v>1263</v>
      </c>
      <c r="C269" s="293" t="s">
        <v>14439</v>
      </c>
      <c r="D269" s="293" t="s">
        <v>1492</v>
      </c>
      <c r="E269" s="293" t="s">
        <v>14572</v>
      </c>
      <c r="F269" s="345" t="s">
        <v>2044</v>
      </c>
      <c r="G269" s="293" t="s">
        <v>2045</v>
      </c>
      <c r="H269" s="293" t="s">
        <v>2046</v>
      </c>
      <c r="I269" s="293" t="s">
        <v>2047</v>
      </c>
      <c r="J269" s="293" t="s">
        <v>2048</v>
      </c>
      <c r="K269" s="296" t="s">
        <v>2049</v>
      </c>
      <c r="L269" s="308" t="s">
        <v>2050</v>
      </c>
      <c r="M269" s="293" t="s">
        <v>15234</v>
      </c>
    </row>
    <row r="270" spans="1:13" ht="55.2">
      <c r="A270" s="293" t="s">
        <v>1551</v>
      </c>
      <c r="B270" s="293" t="s">
        <v>1263</v>
      </c>
      <c r="C270" s="293" t="s">
        <v>1515</v>
      </c>
      <c r="D270" s="293" t="s">
        <v>1493</v>
      </c>
      <c r="E270" s="293" t="s">
        <v>14573</v>
      </c>
      <c r="F270" s="345" t="s">
        <v>2051</v>
      </c>
      <c r="G270" s="293" t="s">
        <v>2052</v>
      </c>
      <c r="H270" s="293" t="s">
        <v>2053</v>
      </c>
      <c r="I270" s="293" t="s">
        <v>2054</v>
      </c>
      <c r="J270" s="293" t="s">
        <v>2055</v>
      </c>
      <c r="K270" s="296" t="s">
        <v>2056</v>
      </c>
      <c r="L270" s="308" t="s">
        <v>2057</v>
      </c>
      <c r="M270" s="293" t="s">
        <v>15235</v>
      </c>
    </row>
    <row r="271" spans="1:13" ht="55.2">
      <c r="A271" s="293" t="s">
        <v>1552</v>
      </c>
      <c r="B271" s="293" t="s">
        <v>1263</v>
      </c>
      <c r="C271" s="293" t="s">
        <v>1516</v>
      </c>
      <c r="D271" s="293" t="s">
        <v>1494</v>
      </c>
      <c r="E271" s="293" t="s">
        <v>14574</v>
      </c>
      <c r="F271" s="345" t="s">
        <v>2058</v>
      </c>
      <c r="G271" s="293" t="s">
        <v>2059</v>
      </c>
      <c r="H271" s="293" t="s">
        <v>2060</v>
      </c>
      <c r="I271" s="293" t="s">
        <v>2061</v>
      </c>
      <c r="J271" s="293" t="s">
        <v>2062</v>
      </c>
      <c r="K271" s="296" t="s">
        <v>2063</v>
      </c>
      <c r="L271" s="308" t="s">
        <v>2064</v>
      </c>
      <c r="M271" s="293" t="s">
        <v>15236</v>
      </c>
    </row>
    <row r="272" spans="1:13" ht="55.2">
      <c r="A272" s="293" t="s">
        <v>1553</v>
      </c>
      <c r="B272" s="293" t="s">
        <v>1263</v>
      </c>
      <c r="C272" s="293" t="s">
        <v>1517</v>
      </c>
      <c r="D272" s="293" t="s">
        <v>1495</v>
      </c>
      <c r="E272" s="293" t="s">
        <v>14575</v>
      </c>
      <c r="F272" s="345" t="s">
        <v>2065</v>
      </c>
      <c r="G272" s="293" t="s">
        <v>2066</v>
      </c>
      <c r="H272" s="293" t="s">
        <v>2067</v>
      </c>
      <c r="I272" s="293" t="s">
        <v>2068</v>
      </c>
      <c r="J272" s="293" t="s">
        <v>2069</v>
      </c>
      <c r="K272" s="296" t="s">
        <v>2070</v>
      </c>
      <c r="L272" s="308" t="s">
        <v>2071</v>
      </c>
      <c r="M272" s="293" t="s">
        <v>15237</v>
      </c>
    </row>
    <row r="273" spans="1:13" ht="55.2">
      <c r="A273" s="293" t="s">
        <v>14474</v>
      </c>
      <c r="B273" s="293" t="s">
        <v>1263</v>
      </c>
      <c r="C273" s="293" t="s">
        <v>14482</v>
      </c>
      <c r="D273" s="293" t="s">
        <v>15389</v>
      </c>
      <c r="E273" s="293" t="s">
        <v>15390</v>
      </c>
      <c r="F273" s="345" t="s">
        <v>15391</v>
      </c>
      <c r="G273" s="293" t="s">
        <v>15392</v>
      </c>
      <c r="H273" s="293" t="s">
        <v>15393</v>
      </c>
      <c r="I273" s="293" t="s">
        <v>15394</v>
      </c>
      <c r="J273" s="293" t="s">
        <v>15395</v>
      </c>
      <c r="K273" s="293" t="s">
        <v>15396</v>
      </c>
      <c r="L273" s="293" t="s">
        <v>15397</v>
      </c>
      <c r="M273" s="293" t="s">
        <v>15398</v>
      </c>
    </row>
    <row r="274" spans="1:13" ht="55.2">
      <c r="A274" s="293" t="s">
        <v>14475</v>
      </c>
      <c r="B274" s="293" t="s">
        <v>1263</v>
      </c>
      <c r="C274" s="188" t="s">
        <v>1518</v>
      </c>
      <c r="D274" s="293" t="s">
        <v>15399</v>
      </c>
      <c r="E274" s="293" t="s">
        <v>15400</v>
      </c>
      <c r="F274" s="345" t="s">
        <v>15401</v>
      </c>
      <c r="G274" s="293" t="s">
        <v>15402</v>
      </c>
      <c r="H274" s="293" t="s">
        <v>15403</v>
      </c>
      <c r="I274" s="293" t="s">
        <v>15404</v>
      </c>
      <c r="J274" s="293" t="s">
        <v>15405</v>
      </c>
      <c r="K274" s="293" t="s">
        <v>15406</v>
      </c>
      <c r="L274" s="293" t="s">
        <v>15407</v>
      </c>
      <c r="M274" s="293" t="s">
        <v>15408</v>
      </c>
    </row>
    <row r="275" spans="1:13" ht="55.2">
      <c r="A275" s="293" t="s">
        <v>14442</v>
      </c>
      <c r="B275" s="293" t="s">
        <v>1263</v>
      </c>
      <c r="C275" s="188" t="s">
        <v>1519</v>
      </c>
      <c r="D275" s="293" t="s">
        <v>15414</v>
      </c>
      <c r="E275" s="293" t="s">
        <v>15415</v>
      </c>
      <c r="F275" s="345" t="s">
        <v>15416</v>
      </c>
      <c r="G275" s="293" t="s">
        <v>15417</v>
      </c>
      <c r="H275" s="293" t="s">
        <v>15418</v>
      </c>
      <c r="I275" s="293" t="s">
        <v>15413</v>
      </c>
      <c r="J275" s="293" t="s">
        <v>15412</v>
      </c>
      <c r="K275" s="293" t="s">
        <v>15411</v>
      </c>
      <c r="L275" s="293" t="s">
        <v>15410</v>
      </c>
      <c r="M275" s="293" t="s">
        <v>15409</v>
      </c>
    </row>
    <row r="276" spans="1:13" ht="55.2">
      <c r="A276" s="293" t="s">
        <v>14443</v>
      </c>
      <c r="B276" s="293" t="s">
        <v>1263</v>
      </c>
      <c r="C276" s="293" t="s">
        <v>1520</v>
      </c>
      <c r="D276" s="293" t="s">
        <v>15419</v>
      </c>
      <c r="E276" s="293" t="s">
        <v>15420</v>
      </c>
      <c r="F276" s="345" t="s">
        <v>15421</v>
      </c>
      <c r="G276" s="293" t="s">
        <v>15422</v>
      </c>
      <c r="H276" s="293" t="s">
        <v>15423</v>
      </c>
      <c r="I276" s="293" t="s">
        <v>15424</v>
      </c>
      <c r="J276" s="293" t="s">
        <v>15425</v>
      </c>
      <c r="K276" s="293" t="s">
        <v>15426</v>
      </c>
      <c r="L276" s="293" t="s">
        <v>15427</v>
      </c>
      <c r="M276" s="293" t="s">
        <v>15428</v>
      </c>
    </row>
    <row r="277" spans="1:13" ht="55.2">
      <c r="A277" s="293" t="s">
        <v>14444</v>
      </c>
      <c r="B277" s="293" t="s">
        <v>1263</v>
      </c>
      <c r="C277" s="293" t="s">
        <v>14468</v>
      </c>
      <c r="D277" s="293" t="s">
        <v>1496</v>
      </c>
      <c r="E277" s="257" t="s">
        <v>13736</v>
      </c>
      <c r="F277" s="345" t="s">
        <v>15492</v>
      </c>
      <c r="G277" s="293" t="s">
        <v>2072</v>
      </c>
      <c r="H277" s="293" t="s">
        <v>2073</v>
      </c>
      <c r="I277" s="293" t="s">
        <v>2074</v>
      </c>
      <c r="J277" s="293" t="s">
        <v>2075</v>
      </c>
      <c r="K277" s="296" t="s">
        <v>2076</v>
      </c>
      <c r="L277" s="308" t="s">
        <v>2077</v>
      </c>
      <c r="M277" s="293" t="s">
        <v>15238</v>
      </c>
    </row>
    <row r="278" spans="1:13" ht="55.2">
      <c r="A278" s="293" t="s">
        <v>14476</v>
      </c>
      <c r="B278" s="293" t="s">
        <v>1263</v>
      </c>
      <c r="C278" s="293" t="s">
        <v>1521</v>
      </c>
      <c r="D278" s="188" t="s">
        <v>1497</v>
      </c>
      <c r="E278" s="257" t="s">
        <v>13737</v>
      </c>
      <c r="F278" s="336" t="s">
        <v>15493</v>
      </c>
      <c r="G278" s="188" t="s">
        <v>2078</v>
      </c>
      <c r="H278" s="188" t="s">
        <v>2079</v>
      </c>
      <c r="I278" s="188" t="s">
        <v>2080</v>
      </c>
      <c r="J278" s="188" t="s">
        <v>2081</v>
      </c>
      <c r="K278" s="296" t="s">
        <v>2082</v>
      </c>
      <c r="L278" s="322" t="s">
        <v>2083</v>
      </c>
      <c r="M278" s="188" t="s">
        <v>15239</v>
      </c>
    </row>
    <row r="279" spans="1:13" ht="55.2">
      <c r="A279" s="293" t="s">
        <v>14445</v>
      </c>
      <c r="B279" s="293" t="s">
        <v>1263</v>
      </c>
      <c r="C279" s="293" t="s">
        <v>1522</v>
      </c>
      <c r="D279" s="293" t="s">
        <v>1498</v>
      </c>
      <c r="E279" s="257" t="s">
        <v>13738</v>
      </c>
      <c r="F279" s="345" t="s">
        <v>15494</v>
      </c>
      <c r="G279" s="293" t="s">
        <v>2084</v>
      </c>
      <c r="H279" s="293" t="s">
        <v>2085</v>
      </c>
      <c r="I279" s="293" t="s">
        <v>2086</v>
      </c>
      <c r="J279" s="293" t="s">
        <v>2087</v>
      </c>
      <c r="K279" s="296" t="s">
        <v>2088</v>
      </c>
      <c r="L279" s="308" t="s">
        <v>2089</v>
      </c>
      <c r="M279" s="293" t="s">
        <v>15240</v>
      </c>
    </row>
    <row r="280" spans="1:13" ht="55.2">
      <c r="A280" s="293" t="s">
        <v>14446</v>
      </c>
      <c r="B280" s="293" t="s">
        <v>1263</v>
      </c>
      <c r="C280" s="293" t="s">
        <v>1523</v>
      </c>
      <c r="D280" s="293" t="s">
        <v>1499</v>
      </c>
      <c r="E280" s="257" t="s">
        <v>13739</v>
      </c>
      <c r="F280" s="345" t="s">
        <v>15495</v>
      </c>
      <c r="G280" s="293" t="s">
        <v>2090</v>
      </c>
      <c r="H280" s="293" t="s">
        <v>2091</v>
      </c>
      <c r="I280" s="293" t="s">
        <v>2092</v>
      </c>
      <c r="J280" s="293" t="s">
        <v>2093</v>
      </c>
      <c r="K280" s="296" t="s">
        <v>2094</v>
      </c>
      <c r="L280" s="308" t="s">
        <v>2095</v>
      </c>
      <c r="M280" s="293" t="s">
        <v>15241</v>
      </c>
    </row>
    <row r="281" spans="1:13" ht="41.4">
      <c r="A281" s="293" t="s">
        <v>14447</v>
      </c>
      <c r="B281" s="293" t="s">
        <v>1263</v>
      </c>
      <c r="C281" s="293" t="s">
        <v>14469</v>
      </c>
      <c r="D281" s="293" t="s">
        <v>1275</v>
      </c>
      <c r="E281" s="257" t="s">
        <v>13740</v>
      </c>
      <c r="F281" s="345"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5" t="s">
        <v>2124</v>
      </c>
      <c r="G285" s="293" t="s">
        <v>2125</v>
      </c>
      <c r="H285" s="293" t="s">
        <v>2126</v>
      </c>
      <c r="I285" s="293" t="s">
        <v>2127</v>
      </c>
      <c r="J285" s="293" t="s">
        <v>2128</v>
      </c>
      <c r="K285" s="296" t="s">
        <v>2129</v>
      </c>
      <c r="L285" s="308" t="s">
        <v>2130</v>
      </c>
      <c r="M285" s="293" t="s">
        <v>15246</v>
      </c>
    </row>
    <row r="286" spans="1:13" ht="55.2">
      <c r="A286" s="293" t="s">
        <v>14478</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15247</v>
      </c>
    </row>
    <row r="287" spans="1:13" ht="55.2">
      <c r="A287" s="293" t="s">
        <v>14451</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15248</v>
      </c>
    </row>
    <row r="288" spans="1:13" ht="55.2">
      <c r="A288" s="293" t="s">
        <v>14452</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15249</v>
      </c>
    </row>
    <row r="289" spans="1:13" ht="41.4">
      <c r="A289" s="293" t="s">
        <v>14453</v>
      </c>
      <c r="B289" s="293" t="s">
        <v>1263</v>
      </c>
      <c r="C289" s="293" t="s">
        <v>14471</v>
      </c>
      <c r="D289" s="293" t="s">
        <v>1504</v>
      </c>
      <c r="E289" s="257" t="s">
        <v>13748</v>
      </c>
      <c r="F289" s="345" t="s">
        <v>2152</v>
      </c>
      <c r="G289" s="293" t="s">
        <v>2153</v>
      </c>
      <c r="H289" s="293" t="s">
        <v>2154</v>
      </c>
      <c r="I289" s="293" t="s">
        <v>2155</v>
      </c>
      <c r="J289" s="293" t="s">
        <v>2156</v>
      </c>
      <c r="K289" s="296" t="s">
        <v>2157</v>
      </c>
      <c r="L289" s="308" t="s">
        <v>2158</v>
      </c>
      <c r="M289" s="293" t="s">
        <v>15250</v>
      </c>
    </row>
    <row r="290" spans="1:13" ht="41.4">
      <c r="A290" s="293" t="s">
        <v>14479</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15251</v>
      </c>
    </row>
    <row r="291" spans="1:13" ht="41.4">
      <c r="A291" s="293" t="s">
        <v>14454</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15252</v>
      </c>
    </row>
    <row r="292" spans="1:13" ht="41.4">
      <c r="A292" s="293" t="s">
        <v>14455</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15253</v>
      </c>
    </row>
    <row r="293" spans="1:13" ht="55.2">
      <c r="A293" s="293" t="s">
        <v>14456</v>
      </c>
      <c r="B293" s="293" t="s">
        <v>1263</v>
      </c>
      <c r="C293" s="293" t="s">
        <v>14472</v>
      </c>
      <c r="D293" s="293" t="s">
        <v>15308</v>
      </c>
      <c r="E293" s="293" t="s">
        <v>14576</v>
      </c>
      <c r="F293" s="345" t="s">
        <v>15496</v>
      </c>
      <c r="G293" s="293" t="s">
        <v>14850</v>
      </c>
      <c r="H293" s="293" t="s">
        <v>14907</v>
      </c>
      <c r="I293" s="293" t="s">
        <v>14965</v>
      </c>
      <c r="J293" s="293" t="s">
        <v>15307</v>
      </c>
      <c r="K293" s="293" t="s">
        <v>15023</v>
      </c>
      <c r="L293" s="293" t="s">
        <v>15077</v>
      </c>
      <c r="M293" s="293" t="s">
        <v>15254</v>
      </c>
    </row>
    <row r="294" spans="1:13" ht="55.2">
      <c r="A294" s="293" t="s">
        <v>14480</v>
      </c>
      <c r="B294" s="293" t="s">
        <v>1263</v>
      </c>
      <c r="C294" s="293" t="s">
        <v>1535</v>
      </c>
      <c r="D294" s="293" t="s">
        <v>15310</v>
      </c>
      <c r="E294" s="293" t="s">
        <v>14577</v>
      </c>
      <c r="F294" s="345" t="s">
        <v>15497</v>
      </c>
      <c r="G294" s="293" t="s">
        <v>14851</v>
      </c>
      <c r="H294" s="293" t="s">
        <v>14908</v>
      </c>
      <c r="I294" s="293" t="s">
        <v>14966</v>
      </c>
      <c r="J294" s="293" t="s">
        <v>15309</v>
      </c>
      <c r="K294" s="293" t="s">
        <v>15024</v>
      </c>
      <c r="L294" s="293" t="s">
        <v>15078</v>
      </c>
      <c r="M294" s="293" t="s">
        <v>15255</v>
      </c>
    </row>
    <row r="295" spans="1:13" ht="55.2">
      <c r="A295" s="293" t="s">
        <v>14457</v>
      </c>
      <c r="B295" s="293" t="s">
        <v>1263</v>
      </c>
      <c r="C295" s="293" t="s">
        <v>1536</v>
      </c>
      <c r="D295" s="293" t="s">
        <v>14418</v>
      </c>
      <c r="E295" s="257" t="s">
        <v>14419</v>
      </c>
      <c r="F295" s="345" t="s">
        <v>14420</v>
      </c>
      <c r="G295" s="293" t="s">
        <v>14421</v>
      </c>
      <c r="H295" s="293" t="s">
        <v>14422</v>
      </c>
      <c r="I295" s="293" t="s">
        <v>14423</v>
      </c>
      <c r="J295" s="293" t="s">
        <v>14424</v>
      </c>
      <c r="K295" s="296" t="s">
        <v>14425</v>
      </c>
      <c r="L295" s="308" t="s">
        <v>14426</v>
      </c>
      <c r="M295" s="293" t="s">
        <v>14427</v>
      </c>
    </row>
    <row r="296" spans="1:13" ht="82.8">
      <c r="A296" s="293" t="s">
        <v>14458</v>
      </c>
      <c r="B296" s="293" t="s">
        <v>1263</v>
      </c>
      <c r="C296" s="293" t="s">
        <v>1537</v>
      </c>
      <c r="D296" s="293" t="s">
        <v>15332</v>
      </c>
      <c r="E296" s="293" t="s">
        <v>15333</v>
      </c>
      <c r="F296" s="345" t="s">
        <v>15498</v>
      </c>
      <c r="G296" s="293" t="s">
        <v>15334</v>
      </c>
      <c r="H296" s="293" t="s">
        <v>15335</v>
      </c>
      <c r="I296" s="293" t="s">
        <v>15336</v>
      </c>
      <c r="J296" s="293" t="s">
        <v>15337</v>
      </c>
      <c r="K296" s="293" t="s">
        <v>15338</v>
      </c>
      <c r="L296" s="293" t="s">
        <v>15339</v>
      </c>
      <c r="M296" s="293" t="s">
        <v>15340</v>
      </c>
    </row>
    <row r="297" spans="1:13" ht="41.4">
      <c r="A297" s="293" t="s">
        <v>14459</v>
      </c>
      <c r="B297" s="293" t="s">
        <v>1263</v>
      </c>
      <c r="C297" s="187" t="s">
        <v>1538</v>
      </c>
      <c r="D297" s="293" t="s">
        <v>15341</v>
      </c>
      <c r="E297" s="293" t="s">
        <v>15342</v>
      </c>
      <c r="F297" s="345" t="s">
        <v>15499</v>
      </c>
      <c r="G297" s="293" t="s">
        <v>15343</v>
      </c>
      <c r="H297" s="293" t="s">
        <v>15344</v>
      </c>
      <c r="I297" s="293" t="s">
        <v>15345</v>
      </c>
      <c r="J297" s="293" t="s">
        <v>15346</v>
      </c>
      <c r="K297" s="293" t="s">
        <v>15347</v>
      </c>
      <c r="L297" s="293" t="s">
        <v>15348</v>
      </c>
      <c r="M297" s="293" t="s">
        <v>15349</v>
      </c>
    </row>
    <row r="298" spans="1:13" ht="41.4">
      <c r="A298" s="293" t="s">
        <v>14460</v>
      </c>
      <c r="B298" s="293" t="s">
        <v>1263</v>
      </c>
      <c r="C298" s="293" t="s">
        <v>14428</v>
      </c>
      <c r="D298" s="293" t="s">
        <v>15350</v>
      </c>
      <c r="E298" s="257" t="s">
        <v>15351</v>
      </c>
      <c r="F298" s="345" t="s">
        <v>15500</v>
      </c>
      <c r="G298" s="293" t="s">
        <v>15352</v>
      </c>
      <c r="H298" s="293" t="s">
        <v>15353</v>
      </c>
      <c r="I298" s="293" t="s">
        <v>15354</v>
      </c>
      <c r="J298" s="293" t="s">
        <v>15355</v>
      </c>
      <c r="K298" s="296" t="s">
        <v>15356</v>
      </c>
      <c r="L298" s="308" t="s">
        <v>15357</v>
      </c>
      <c r="M298" s="293" t="s">
        <v>15358</v>
      </c>
    </row>
    <row r="299" spans="1:13" ht="41.4">
      <c r="A299" s="293" t="s">
        <v>1263</v>
      </c>
      <c r="D299" s="293" t="s">
        <v>1508</v>
      </c>
      <c r="E299" s="257" t="s">
        <v>13752</v>
      </c>
      <c r="F299" s="345" t="s">
        <v>15501</v>
      </c>
      <c r="G299" s="293" t="s">
        <v>2180</v>
      </c>
      <c r="H299" s="293" t="s">
        <v>2181</v>
      </c>
      <c r="I299" s="293" t="s">
        <v>2182</v>
      </c>
      <c r="J299" s="293" t="s">
        <v>2183</v>
      </c>
      <c r="K299" s="296" t="s">
        <v>2184</v>
      </c>
      <c r="L299" s="308" t="s">
        <v>2185</v>
      </c>
      <c r="M299" s="293" t="s">
        <v>15256</v>
      </c>
    </row>
    <row r="300" spans="1:13" ht="41.4">
      <c r="A300" s="293" t="s">
        <v>14461</v>
      </c>
      <c r="B300" s="293" t="s">
        <v>1263</v>
      </c>
      <c r="C300" s="293" t="s">
        <v>1539</v>
      </c>
      <c r="D300" s="293" t="s">
        <v>15359</v>
      </c>
      <c r="E300" s="257" t="s">
        <v>15360</v>
      </c>
      <c r="F300" s="345" t="s">
        <v>15361</v>
      </c>
      <c r="G300" s="293" t="s">
        <v>15362</v>
      </c>
      <c r="H300" s="293" t="s">
        <v>15363</v>
      </c>
      <c r="I300" s="293" t="s">
        <v>15364</v>
      </c>
      <c r="J300" s="293" t="s">
        <v>15365</v>
      </c>
      <c r="K300" s="296" t="s">
        <v>15366</v>
      </c>
      <c r="L300" s="308" t="s">
        <v>15367</v>
      </c>
      <c r="M300" s="293" t="s">
        <v>15368</v>
      </c>
    </row>
    <row r="301" spans="1:13" ht="41.4">
      <c r="A301" s="293" t="s">
        <v>14462</v>
      </c>
      <c r="B301" s="293" t="s">
        <v>1263</v>
      </c>
      <c r="C301" s="293" t="s">
        <v>14473</v>
      </c>
      <c r="D301" s="293" t="s">
        <v>15369</v>
      </c>
      <c r="E301" s="257" t="s">
        <v>15370</v>
      </c>
      <c r="F301" s="345" t="s">
        <v>15502</v>
      </c>
      <c r="G301" s="293" t="s">
        <v>15371</v>
      </c>
      <c r="H301" s="293" t="s">
        <v>15372</v>
      </c>
      <c r="I301" s="293" t="s">
        <v>15373</v>
      </c>
      <c r="J301" s="293" t="s">
        <v>15374</v>
      </c>
      <c r="K301" s="296" t="s">
        <v>15375</v>
      </c>
      <c r="L301" s="308" t="s">
        <v>15376</v>
      </c>
      <c r="M301" s="293" t="s">
        <v>15377</v>
      </c>
    </row>
    <row r="302" spans="1:13" ht="41.4">
      <c r="A302" s="293" t="s">
        <v>14481</v>
      </c>
      <c r="B302" s="293" t="s">
        <v>1263</v>
      </c>
      <c r="C302" s="293" t="s">
        <v>1565</v>
      </c>
      <c r="D302" s="293" t="s">
        <v>15378</v>
      </c>
      <c r="E302" s="293" t="s">
        <v>15379</v>
      </c>
      <c r="F302" s="345"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5"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5"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5"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5"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5"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5"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5"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5"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5" t="s">
        <v>14774</v>
      </c>
      <c r="G314" s="293" t="s">
        <v>579</v>
      </c>
      <c r="H314" s="293" t="s">
        <v>400</v>
      </c>
      <c r="I314" s="293" t="s">
        <v>263</v>
      </c>
      <c r="J314" s="248" t="s">
        <v>1186</v>
      </c>
      <c r="K314" s="287" t="s">
        <v>121</v>
      </c>
      <c r="L314" s="324" t="s">
        <v>76</v>
      </c>
      <c r="M314" s="248" t="s">
        <v>15265</v>
      </c>
    </row>
    <row r="315" spans="1:13">
      <c r="A315" s="293" t="str">
        <f>B315&amp;C315</f>
        <v>Product ListC5</v>
      </c>
      <c r="B315" s="293" t="s">
        <v>1323</v>
      </c>
      <c r="C315" s="293" t="s">
        <v>995</v>
      </c>
      <c r="D315" s="248" t="s">
        <v>514</v>
      </c>
      <c r="E315" s="257" t="s">
        <v>13762</v>
      </c>
      <c r="F315" s="345" t="s">
        <v>14775</v>
      </c>
      <c r="G315" s="293" t="s">
        <v>580</v>
      </c>
      <c r="H315" s="293" t="s">
        <v>401</v>
      </c>
      <c r="I315" s="293" t="s">
        <v>264</v>
      </c>
      <c r="J315" s="248" t="s">
        <v>962</v>
      </c>
      <c r="K315" s="287" t="s">
        <v>122</v>
      </c>
      <c r="L315" s="324" t="s">
        <v>77</v>
      </c>
      <c r="M315" s="248" t="s">
        <v>15266</v>
      </c>
    </row>
    <row r="316" spans="1:13">
      <c r="A316" s="293" t="str">
        <f>B316&amp;C316</f>
        <v>Product ListD5</v>
      </c>
      <c r="B316" s="293" t="s">
        <v>1323</v>
      </c>
      <c r="C316" s="293" t="s">
        <v>1324</v>
      </c>
      <c r="D316" s="248" t="s">
        <v>858</v>
      </c>
      <c r="F316" s="345" t="s">
        <v>14728</v>
      </c>
      <c r="G316" s="293" t="s">
        <v>946</v>
      </c>
      <c r="H316" s="293" t="s">
        <v>947</v>
      </c>
      <c r="I316" s="293" t="s">
        <v>948</v>
      </c>
      <c r="J316" s="248" t="s">
        <v>1050</v>
      </c>
      <c r="K316" s="287" t="s">
        <v>949</v>
      </c>
      <c r="L316" s="324" t="s">
        <v>461</v>
      </c>
      <c r="M316" s="248" t="s">
        <v>15172</v>
      </c>
    </row>
    <row r="317" spans="1:13" ht="27.6">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69">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69">
      <c r="A326" s="293" t="s">
        <v>858</v>
      </c>
      <c r="D326" s="293" t="s">
        <v>304</v>
      </c>
      <c r="E326" s="257" t="s">
        <v>13767</v>
      </c>
      <c r="F326" s="333"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060324a1-f66f-4c36-a8ec-beadbf2f4219"/>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Schindelholz  Patrick</cp:lastModifiedBy>
  <cp:lastPrinted>2015-04-21T20:47:43Z</cp:lastPrinted>
  <dcterms:created xsi:type="dcterms:W3CDTF">2010-06-21T21:00:23Z</dcterms:created>
  <dcterms:modified xsi:type="dcterms:W3CDTF">2021-03-19T12:17:52Z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